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neDrive - Midakon s.r.o\Akce\2023\23_23_Šternberk\Rozpočet\aktualizace\"/>
    </mc:Choice>
  </mc:AlternateContent>
  <bookViews>
    <workbookView xWindow="0" yWindow="0" windowWidth="0" windowHeight="0"/>
  </bookViews>
  <sheets>
    <sheet name="Rekapitulace stavby" sheetId="1" r:id="rId1"/>
    <sheet name="SO 000 - Všeobecné položky" sheetId="2" r:id="rId2"/>
    <sheet name="SO 001 -  Demolice mostu ..." sheetId="3" r:id="rId3"/>
    <sheet name="SO 101 - Chodník podél si..." sheetId="4" r:id="rId4"/>
    <sheet name="SO 102 - Chodník podél te..." sheetId="5" r:id="rId5"/>
    <sheet name="SO 201 -  Most ev.č. M10" sheetId="6" r:id="rId6"/>
    <sheet name="Seznam figur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000 - Všeobecné položky'!$C$83:$K$166</definedName>
    <definedName name="_xlnm.Print_Area" localSheetId="1">'SO 000 - Všeobecné položky'!$C$4:$J$39,'SO 000 - Všeobecné položky'!$C$71:$K$166</definedName>
    <definedName name="_xlnm.Print_Titles" localSheetId="1">'SO 000 - Všeobecné položky'!$83:$83</definedName>
    <definedName name="_xlnm._FilterDatabase" localSheetId="2" hidden="1">'SO 001 -  Demolice mostu ...'!$C$83:$K$239</definedName>
    <definedName name="_xlnm.Print_Area" localSheetId="2">'SO 001 -  Demolice mostu ...'!$C$4:$J$39,'SO 001 -  Demolice mostu ...'!$C$71:$K$239</definedName>
    <definedName name="_xlnm.Print_Titles" localSheetId="2">'SO 001 -  Demolice mostu ...'!$83:$83</definedName>
    <definedName name="_xlnm._FilterDatabase" localSheetId="3" hidden="1">'SO 101 - Chodník podél si...'!$C$88:$K$272</definedName>
    <definedName name="_xlnm.Print_Area" localSheetId="3">'SO 101 - Chodník podél si...'!$C$4:$J$39,'SO 101 - Chodník podél si...'!$C$76:$K$272</definedName>
    <definedName name="_xlnm.Print_Titles" localSheetId="3">'SO 101 - Chodník podél si...'!$88:$88</definedName>
    <definedName name="_xlnm._FilterDatabase" localSheetId="4" hidden="1">'SO 102 - Chodník podél te...'!$C$91:$K$354</definedName>
    <definedName name="_xlnm.Print_Area" localSheetId="4">'SO 102 - Chodník podél te...'!$C$4:$J$39,'SO 102 - Chodník podél te...'!$C$79:$K$354</definedName>
    <definedName name="_xlnm.Print_Titles" localSheetId="4">'SO 102 - Chodník podél te...'!$91:$91</definedName>
    <definedName name="_xlnm._FilterDatabase" localSheetId="5" hidden="1">'SO 201 -  Most ev.č. M10'!$C$91:$K$576</definedName>
    <definedName name="_xlnm.Print_Area" localSheetId="5">'SO 201 -  Most ev.č. M10'!$C$4:$J$39,'SO 201 -  Most ev.č. M10'!$C$79:$K$576</definedName>
    <definedName name="_xlnm.Print_Titles" localSheetId="5">'SO 201 -  Most ev.č. M10'!$91:$91</definedName>
    <definedName name="_xlnm.Print_Area" localSheetId="6">'Seznam figur'!$C$4:$G$13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104"/>
  <c r="J37"/>
  <c r="J36"/>
  <c i="1" r="AY59"/>
  <c i="6" r="J35"/>
  <c i="1" r="AX59"/>
  <c i="6" r="BI574"/>
  <c r="BH574"/>
  <c r="BG574"/>
  <c r="BF574"/>
  <c r="T574"/>
  <c r="T573"/>
  <c r="R574"/>
  <c r="R573"/>
  <c r="P574"/>
  <c r="P573"/>
  <c r="BI570"/>
  <c r="BH570"/>
  <c r="BG570"/>
  <c r="BF570"/>
  <c r="T570"/>
  <c r="R570"/>
  <c r="P570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3"/>
  <c r="BH553"/>
  <c r="BG553"/>
  <c r="BF553"/>
  <c r="T553"/>
  <c r="R553"/>
  <c r="P553"/>
  <c r="BI549"/>
  <c r="BH549"/>
  <c r="BG549"/>
  <c r="BF549"/>
  <c r="T549"/>
  <c r="R549"/>
  <c r="P549"/>
  <c r="BI545"/>
  <c r="BH545"/>
  <c r="BG545"/>
  <c r="BF545"/>
  <c r="T545"/>
  <c r="R545"/>
  <c r="P545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R532"/>
  <c r="P532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6"/>
  <c r="BH506"/>
  <c r="BG506"/>
  <c r="BF506"/>
  <c r="T506"/>
  <c r="R506"/>
  <c r="P506"/>
  <c r="BI503"/>
  <c r="BH503"/>
  <c r="BG503"/>
  <c r="BF503"/>
  <c r="T503"/>
  <c r="R503"/>
  <c r="P503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88"/>
  <c r="BH488"/>
  <c r="BG488"/>
  <c r="BF488"/>
  <c r="T488"/>
  <c r="R488"/>
  <c r="P488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64"/>
  <c r="BH464"/>
  <c r="BG464"/>
  <c r="BF464"/>
  <c r="T464"/>
  <c r="R464"/>
  <c r="P464"/>
  <c r="BI461"/>
  <c r="BH461"/>
  <c r="BG461"/>
  <c r="BF461"/>
  <c r="T461"/>
  <c r="R461"/>
  <c r="P461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7"/>
  <c r="BH447"/>
  <c r="BG447"/>
  <c r="BF447"/>
  <c r="T447"/>
  <c r="R447"/>
  <c r="P447"/>
  <c r="BI439"/>
  <c r="BH439"/>
  <c r="BG439"/>
  <c r="BF439"/>
  <c r="T439"/>
  <c r="R439"/>
  <c r="P439"/>
  <c r="BI436"/>
  <c r="BH436"/>
  <c r="BG436"/>
  <c r="BF436"/>
  <c r="T436"/>
  <c r="R436"/>
  <c r="P436"/>
  <c r="BI425"/>
  <c r="BH425"/>
  <c r="BG425"/>
  <c r="BF425"/>
  <c r="T425"/>
  <c r="R425"/>
  <c r="P425"/>
  <c r="BI422"/>
  <c r="BH422"/>
  <c r="BG422"/>
  <c r="BF422"/>
  <c r="T422"/>
  <c r="R422"/>
  <c r="P422"/>
  <c r="BI418"/>
  <c r="BH418"/>
  <c r="BG418"/>
  <c r="BF418"/>
  <c r="T418"/>
  <c r="R418"/>
  <c r="P418"/>
  <c r="BI413"/>
  <c r="BH413"/>
  <c r="BG413"/>
  <c r="BF413"/>
  <c r="T413"/>
  <c r="R413"/>
  <c r="P413"/>
  <c r="BI409"/>
  <c r="BH409"/>
  <c r="BG409"/>
  <c r="BF409"/>
  <c r="T409"/>
  <c r="R409"/>
  <c r="P409"/>
  <c r="BI405"/>
  <c r="BH405"/>
  <c r="BG405"/>
  <c r="BF405"/>
  <c r="T405"/>
  <c r="R405"/>
  <c r="P405"/>
  <c r="BI400"/>
  <c r="BH400"/>
  <c r="BG400"/>
  <c r="BF400"/>
  <c r="T400"/>
  <c r="R400"/>
  <c r="P400"/>
  <c r="BI394"/>
  <c r="BH394"/>
  <c r="BG394"/>
  <c r="BF394"/>
  <c r="T394"/>
  <c r="R394"/>
  <c r="P394"/>
  <c r="BI387"/>
  <c r="BH387"/>
  <c r="BG387"/>
  <c r="BF387"/>
  <c r="T387"/>
  <c r="R387"/>
  <c r="P387"/>
  <c r="BI383"/>
  <c r="BH383"/>
  <c r="BG383"/>
  <c r="BF383"/>
  <c r="T383"/>
  <c r="R383"/>
  <c r="P383"/>
  <c r="BI375"/>
  <c r="BH375"/>
  <c r="BG375"/>
  <c r="BF375"/>
  <c r="T375"/>
  <c r="R375"/>
  <c r="P375"/>
  <c r="BI366"/>
  <c r="BH366"/>
  <c r="BG366"/>
  <c r="BF366"/>
  <c r="T366"/>
  <c r="R366"/>
  <c r="P366"/>
  <c r="BI357"/>
  <c r="BH357"/>
  <c r="BG357"/>
  <c r="BF357"/>
  <c r="T357"/>
  <c r="R357"/>
  <c r="P357"/>
  <c r="BI353"/>
  <c r="BH353"/>
  <c r="BG353"/>
  <c r="BF353"/>
  <c r="T353"/>
  <c r="R353"/>
  <c r="P353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0"/>
  <c r="BH330"/>
  <c r="BG330"/>
  <c r="BF330"/>
  <c r="T330"/>
  <c r="R330"/>
  <c r="P330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73"/>
  <c r="BH273"/>
  <c r="BG273"/>
  <c r="BF273"/>
  <c r="T273"/>
  <c r="R273"/>
  <c r="P273"/>
  <c r="BI266"/>
  <c r="BH266"/>
  <c r="BG266"/>
  <c r="BF266"/>
  <c r="T266"/>
  <c r="R266"/>
  <c r="P266"/>
  <c r="BI258"/>
  <c r="BH258"/>
  <c r="BG258"/>
  <c r="BF258"/>
  <c r="T258"/>
  <c r="R258"/>
  <c r="P258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3"/>
  <c r="BH123"/>
  <c r="BG123"/>
  <c r="BF123"/>
  <c r="T123"/>
  <c r="R123"/>
  <c r="P123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J62"/>
  <c r="BI99"/>
  <c r="BH99"/>
  <c r="BG99"/>
  <c r="BF99"/>
  <c r="T99"/>
  <c r="R99"/>
  <c r="P99"/>
  <c r="BI95"/>
  <c r="BH95"/>
  <c r="BG95"/>
  <c r="BF95"/>
  <c r="T95"/>
  <c r="R95"/>
  <c r="P95"/>
  <c r="J88"/>
  <c r="F86"/>
  <c r="E84"/>
  <c r="J54"/>
  <c r="F52"/>
  <c r="E50"/>
  <c r="J24"/>
  <c r="E24"/>
  <c r="J89"/>
  <c r="J23"/>
  <c r="J18"/>
  <c r="E18"/>
  <c r="F55"/>
  <c r="J17"/>
  <c r="J15"/>
  <c r="E15"/>
  <c r="F88"/>
  <c r="J14"/>
  <c r="J12"/>
  <c r="J52"/>
  <c r="E7"/>
  <c r="E82"/>
  <c i="5" r="J37"/>
  <c r="J36"/>
  <c i="1" r="AY58"/>
  <c i="5" r="J35"/>
  <c i="1" r="AX58"/>
  <c i="5" r="BI349"/>
  <c r="BH349"/>
  <c r="BG349"/>
  <c r="BF349"/>
  <c r="T349"/>
  <c r="R349"/>
  <c r="P349"/>
  <c r="BI344"/>
  <c r="BH344"/>
  <c r="BG344"/>
  <c r="BF344"/>
  <c r="T344"/>
  <c r="R344"/>
  <c r="P344"/>
  <c r="BI337"/>
  <c r="BH337"/>
  <c r="BG337"/>
  <c r="BF337"/>
  <c r="T337"/>
  <c r="R337"/>
  <c r="P337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5"/>
  <c r="BH295"/>
  <c r="BG295"/>
  <c r="BF295"/>
  <c r="T295"/>
  <c r="R295"/>
  <c r="P295"/>
  <c r="BI288"/>
  <c r="BH288"/>
  <c r="BG288"/>
  <c r="BF288"/>
  <c r="T288"/>
  <c r="R288"/>
  <c r="P288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46"/>
  <c r="BH246"/>
  <c r="BG246"/>
  <c r="BF246"/>
  <c r="T246"/>
  <c r="R246"/>
  <c r="P246"/>
  <c r="BI242"/>
  <c r="BH242"/>
  <c r="BG242"/>
  <c r="BF242"/>
  <c r="T242"/>
  <c r="R242"/>
  <c r="P242"/>
  <c r="BI234"/>
  <c r="BH234"/>
  <c r="BG234"/>
  <c r="BF234"/>
  <c r="T234"/>
  <c r="R234"/>
  <c r="P234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T203"/>
  <c r="R204"/>
  <c r="R203"/>
  <c r="P204"/>
  <c r="P203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T143"/>
  <c r="R144"/>
  <c r="R143"/>
  <c r="P144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J88"/>
  <c r="F86"/>
  <c r="E84"/>
  <c r="J54"/>
  <c r="F52"/>
  <c r="E50"/>
  <c r="J24"/>
  <c r="E24"/>
  <c r="J89"/>
  <c r="J23"/>
  <c r="J18"/>
  <c r="E18"/>
  <c r="F89"/>
  <c r="J17"/>
  <c r="J15"/>
  <c r="E15"/>
  <c r="F88"/>
  <c r="J14"/>
  <c r="J12"/>
  <c r="J52"/>
  <c r="E7"/>
  <c r="E82"/>
  <c i="4" r="J37"/>
  <c r="J36"/>
  <c i="1" r="AY57"/>
  <c i="4" r="J35"/>
  <c i="1" r="AX57"/>
  <c i="4" r="BI269"/>
  <c r="BH269"/>
  <c r="BG269"/>
  <c r="BF269"/>
  <c r="T269"/>
  <c r="R269"/>
  <c r="P269"/>
  <c r="BI261"/>
  <c r="BH261"/>
  <c r="BG261"/>
  <c r="BF261"/>
  <c r="T261"/>
  <c r="R261"/>
  <c r="P261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BI115"/>
  <c r="BH115"/>
  <c r="BG115"/>
  <c r="BF115"/>
  <c r="T115"/>
  <c r="R115"/>
  <c r="P115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2"/>
  <c r="BH92"/>
  <c r="BG92"/>
  <c r="BF92"/>
  <c r="T92"/>
  <c r="R92"/>
  <c r="P92"/>
  <c r="J85"/>
  <c r="F83"/>
  <c r="E81"/>
  <c r="J54"/>
  <c r="F52"/>
  <c r="E50"/>
  <c r="J24"/>
  <c r="E24"/>
  <c r="J55"/>
  <c r="J23"/>
  <c r="J18"/>
  <c r="E18"/>
  <c r="F86"/>
  <c r="J17"/>
  <c r="J15"/>
  <c r="E15"/>
  <c r="F85"/>
  <c r="J14"/>
  <c r="J12"/>
  <c r="J83"/>
  <c r="E7"/>
  <c r="E48"/>
  <c i="3" r="J37"/>
  <c r="J36"/>
  <c i="1" r="AY56"/>
  <c i="3" r="J35"/>
  <c i="1" r="AX56"/>
  <c i="3"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13"/>
  <c r="BH213"/>
  <c r="BG213"/>
  <c r="BF213"/>
  <c r="T213"/>
  <c r="R213"/>
  <c r="P213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7"/>
  <c r="BH87"/>
  <c r="BG87"/>
  <c r="BF87"/>
  <c r="T87"/>
  <c r="T86"/>
  <c r="T85"/>
  <c r="R87"/>
  <c r="R86"/>
  <c r="R85"/>
  <c r="P87"/>
  <c r="P86"/>
  <c r="P85"/>
  <c r="J80"/>
  <c r="F78"/>
  <c r="E76"/>
  <c r="J54"/>
  <c r="F52"/>
  <c r="E50"/>
  <c r="J24"/>
  <c r="E24"/>
  <c r="J81"/>
  <c r="J23"/>
  <c r="J18"/>
  <c r="E18"/>
  <c r="F55"/>
  <c r="J17"/>
  <c r="J15"/>
  <c r="E15"/>
  <c r="F80"/>
  <c r="J14"/>
  <c r="J12"/>
  <c r="J78"/>
  <c r="E7"/>
  <c r="E74"/>
  <c i="2" r="J37"/>
  <c r="J36"/>
  <c i="1" r="AY55"/>
  <c i="2" r="J35"/>
  <c i="1" r="AX55"/>
  <c i="2"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2"/>
  <c r="BH92"/>
  <c r="BG92"/>
  <c r="BF92"/>
  <c r="T92"/>
  <c r="R92"/>
  <c r="P92"/>
  <c r="BI87"/>
  <c r="BH87"/>
  <c r="BG87"/>
  <c r="BF87"/>
  <c r="T87"/>
  <c r="R87"/>
  <c r="P87"/>
  <c r="J80"/>
  <c r="F78"/>
  <c r="E76"/>
  <c r="J54"/>
  <c r="F52"/>
  <c r="E50"/>
  <c r="J24"/>
  <c r="E24"/>
  <c r="J81"/>
  <c r="J23"/>
  <c r="J18"/>
  <c r="E18"/>
  <c r="F81"/>
  <c r="J17"/>
  <c r="J15"/>
  <c r="E15"/>
  <c r="F54"/>
  <c r="J14"/>
  <c r="J12"/>
  <c r="J52"/>
  <c r="E7"/>
  <c r="E48"/>
  <c i="1" r="L50"/>
  <c r="AM50"/>
  <c r="AM49"/>
  <c r="L49"/>
  <c r="AM47"/>
  <c r="L47"/>
  <c r="L45"/>
  <c r="L44"/>
  <c i="2" r="J131"/>
  <c r="F37"/>
  <c i="4" r="J238"/>
  <c r="J97"/>
  <c r="J148"/>
  <c r="J106"/>
  <c r="BK111"/>
  <c r="BK253"/>
  <c r="J189"/>
  <c i="5" r="BK116"/>
  <c r="BK262"/>
  <c r="BK149"/>
  <c r="J278"/>
  <c r="J326"/>
  <c r="BK344"/>
  <c i="6" r="BK405"/>
  <c r="J301"/>
  <c r="J266"/>
  <c r="J246"/>
  <c r="J225"/>
  <c r="J191"/>
  <c r="BK161"/>
  <c r="J157"/>
  <c r="J136"/>
  <c r="BK114"/>
  <c r="J480"/>
  <c r="BK464"/>
  <c r="J425"/>
  <c r="J383"/>
  <c r="BK357"/>
  <c r="J286"/>
  <c r="BK207"/>
  <c r="J506"/>
  <c r="J238"/>
  <c r="BK95"/>
  <c r="BK304"/>
  <c r="BK228"/>
  <c r="J488"/>
  <c r="J325"/>
  <c r="BK106"/>
  <c r="J461"/>
  <c r="BK340"/>
  <c r="J549"/>
  <c r="J497"/>
  <c r="BK565"/>
  <c r="J529"/>
  <c r="BK413"/>
  <c r="J322"/>
  <c r="BK203"/>
  <c r="BK521"/>
  <c r="BK184"/>
  <c i="2" r="BK136"/>
  <c r="BK106"/>
  <c r="BK114"/>
  <c r="J157"/>
  <c r="BK110"/>
  <c r="J106"/>
  <c r="J34"/>
  <c i="3" r="J134"/>
  <c i="4" r="J111"/>
  <c r="BK193"/>
  <c i="5" r="BK185"/>
  <c r="J144"/>
  <c r="BK278"/>
  <c r="J104"/>
  <c r="BK281"/>
  <c r="BK161"/>
  <c r="BK234"/>
  <c r="J189"/>
  <c r="J254"/>
  <c r="J168"/>
  <c r="BK217"/>
  <c i="6" r="J447"/>
  <c r="J273"/>
  <c r="J515"/>
  <c r="BK545"/>
  <c r="J464"/>
  <c r="J353"/>
  <c r="J314"/>
  <c r="J148"/>
  <c r="BK425"/>
  <c r="BK266"/>
  <c i="2" r="BK149"/>
  <c r="BK101"/>
  <c i="3" r="BK152"/>
  <c r="J95"/>
  <c r="BK232"/>
  <c r="J195"/>
  <c i="4" r="J269"/>
  <c r="BK92"/>
  <c r="J121"/>
  <c r="BK121"/>
  <c r="BK210"/>
  <c r="J180"/>
  <c r="BK230"/>
  <c r="J101"/>
  <c r="BK201"/>
  <c i="5" r="BK194"/>
  <c r="J99"/>
  <c r="BK310"/>
  <c r="J288"/>
  <c r="BK298"/>
  <c r="J181"/>
  <c r="BK331"/>
  <c r="J303"/>
  <c r="J185"/>
  <c r="J274"/>
  <c r="BK179"/>
  <c r="BK95"/>
  <c i="6" r="BK383"/>
  <c r="BK366"/>
  <c r="J281"/>
  <c r="BK273"/>
  <c r="J250"/>
  <c r="BK231"/>
  <c r="J228"/>
  <c r="J199"/>
  <c r="BK174"/>
  <c r="BK139"/>
  <c r="BK132"/>
  <c r="BK499"/>
  <c r="BK473"/>
  <c r="J457"/>
  <c r="J375"/>
  <c r="BK344"/>
  <c r="J495"/>
  <c r="BK387"/>
  <c r="J218"/>
  <c r="BK512"/>
  <c r="BK258"/>
  <c r="BK123"/>
  <c r="J348"/>
  <c r="BK503"/>
  <c r="BK353"/>
  <c r="J188"/>
  <c r="BK562"/>
  <c r="BK422"/>
  <c r="BK318"/>
  <c r="J539"/>
  <c r="J517"/>
  <c r="BK553"/>
  <c r="BK532"/>
  <c r="J409"/>
  <c r="J337"/>
  <c r="BK250"/>
  <c r="J114"/>
  <c r="J330"/>
  <c r="BK246"/>
  <c r="BK136"/>
  <c i="2" r="BK145"/>
  <c r="BK92"/>
  <c i="3" r="J184"/>
  <c r="J224"/>
  <c r="J228"/>
  <c r="BK184"/>
  <c r="BK213"/>
  <c r="BK98"/>
  <c r="J130"/>
  <c r="BK101"/>
  <c r="J98"/>
  <c i="4" r="J141"/>
  <c r="J127"/>
  <c r="BK101"/>
  <c r="J137"/>
  <c r="BK127"/>
  <c r="J247"/>
  <c r="BK217"/>
  <c i="5" r="BK337"/>
  <c r="J349"/>
  <c r="J194"/>
  <c r="BK295"/>
  <c r="J226"/>
  <c r="J212"/>
  <c i="6" r="BK492"/>
  <c r="BK409"/>
  <c r="BK276"/>
  <c r="J318"/>
  <c r="J276"/>
  <c r="J559"/>
  <c r="BK154"/>
  <c i="2" r="F36"/>
  <c i="3" r="J146"/>
  <c r="BK228"/>
  <c r="J204"/>
  <c r="BK199"/>
  <c r="J149"/>
  <c r="J188"/>
  <c r="J92"/>
  <c r="BK117"/>
  <c r="J140"/>
  <c r="BK113"/>
  <c i="4" r="BK261"/>
  <c r="J201"/>
  <c r="BK137"/>
  <c i="2" r="BK127"/>
  <c r="J110"/>
  <c r="BK157"/>
  <c r="BK163"/>
  <c r="F35"/>
  <c i="3" r="BK176"/>
  <c r="J176"/>
  <c r="J126"/>
  <c i="4" r="J206"/>
  <c r="J92"/>
  <c r="J133"/>
  <c r="BK106"/>
  <c r="BK234"/>
  <c r="J168"/>
  <c i="5" r="BK198"/>
  <c r="BK307"/>
  <c r="BK258"/>
  <c r="J295"/>
  <c r="J172"/>
  <c r="BK288"/>
  <c r="BK349"/>
  <c r="BK270"/>
  <c r="BK204"/>
  <c r="J314"/>
  <c r="BK181"/>
  <c i="6" r="J394"/>
  <c r="BK188"/>
  <c r="BK436"/>
  <c r="J221"/>
  <c r="BK488"/>
  <c r="J258"/>
  <c r="BK461"/>
  <c r="BK241"/>
  <c r="BK570"/>
  <c r="BK450"/>
  <c r="BK574"/>
  <c r="BK529"/>
  <c r="BK164"/>
  <c r="BK536"/>
  <c r="J422"/>
  <c r="J357"/>
  <c r="BK298"/>
  <c r="BK157"/>
  <c r="BK337"/>
  <c r="BK218"/>
  <c i="2" r="J153"/>
  <c r="J123"/>
  <c r="J118"/>
  <c r="F34"/>
  <c i="3" r="J236"/>
  <c r="J113"/>
  <c r="J87"/>
  <c r="BK87"/>
  <c r="BK171"/>
  <c r="BK130"/>
  <c r="J109"/>
  <c i="4" r="BK148"/>
  <c r="J154"/>
  <c r="J159"/>
  <c r="BK213"/>
  <c r="BK189"/>
  <c r="J261"/>
  <c r="J225"/>
  <c r="BK164"/>
  <c i="5" r="J310"/>
  <c r="BK303"/>
  <c r="BK99"/>
  <c r="BK153"/>
  <c r="J157"/>
  <c r="J108"/>
  <c r="J121"/>
  <c r="J331"/>
  <c r="BK104"/>
  <c r="J270"/>
  <c r="BK157"/>
  <c r="J176"/>
  <c i="6" r="BK476"/>
  <c r="BK253"/>
  <c r="J123"/>
  <c r="J295"/>
  <c r="J154"/>
  <c r="J484"/>
  <c r="BK225"/>
  <c r="J400"/>
  <c r="J203"/>
  <c r="J132"/>
  <c r="BK517"/>
  <c r="BK454"/>
  <c r="BK322"/>
  <c r="J553"/>
  <c r="J521"/>
  <c r="BK109"/>
  <c r="J525"/>
  <c r="J387"/>
  <c r="BK284"/>
  <c r="J436"/>
  <c r="BK286"/>
  <c r="BK211"/>
  <c i="2" r="BK131"/>
  <c r="BK123"/>
  <c r="J92"/>
  <c r="BK160"/>
  <c r="BK141"/>
  <c r="BK87"/>
  <c i="3" r="BK140"/>
  <c r="J199"/>
  <c r="BK224"/>
  <c r="J213"/>
  <c r="J167"/>
  <c r="J232"/>
  <c r="BK95"/>
  <c r="J101"/>
  <c r="BK149"/>
  <c r="BK162"/>
  <c i="4" r="BK242"/>
  <c r="BK145"/>
  <c r="J213"/>
  <c r="BK115"/>
  <c r="J185"/>
  <c r="BK238"/>
  <c r="J230"/>
  <c r="BK221"/>
  <c r="J172"/>
  <c i="5" r="BK121"/>
  <c r="J281"/>
  <c r="J242"/>
  <c r="BK254"/>
  <c r="BK242"/>
  <c r="J307"/>
  <c r="J127"/>
  <c r="J337"/>
  <c r="J149"/>
  <c r="BK212"/>
  <c r="J135"/>
  <c r="BK139"/>
  <c i="6" r="J503"/>
  <c r="J284"/>
  <c r="J184"/>
  <c r="J291"/>
  <c r="J174"/>
  <c r="J234"/>
  <c r="BK495"/>
  <c r="J405"/>
  <c r="BK178"/>
  <c r="J512"/>
  <c r="BK418"/>
  <c r="J253"/>
  <c r="J545"/>
  <c r="BK169"/>
  <c r="BK559"/>
  <c r="J499"/>
  <c r="BK400"/>
  <c r="BK291"/>
  <c r="BK181"/>
  <c r="BK506"/>
  <c r="BK325"/>
  <c r="J231"/>
  <c i="2" r="BK153"/>
  <c r="BK118"/>
  <c i="3" r="BK188"/>
  <c r="J104"/>
  <c r="BK146"/>
  <c r="BK109"/>
  <c r="J192"/>
  <c r="BK167"/>
  <c r="J137"/>
  <c r="BK92"/>
  <c i="4" r="J253"/>
  <c r="BK180"/>
  <c r="BK133"/>
  <c r="J145"/>
  <c r="J164"/>
  <c r="J193"/>
  <c r="J242"/>
  <c r="J221"/>
  <c r="BK172"/>
  <c i="5" r="J153"/>
  <c r="BK144"/>
  <c r="BK221"/>
  <c r="J116"/>
  <c r="J179"/>
  <c i="6" r="J340"/>
  <c r="J366"/>
  <c r="BK221"/>
  <c r="J181"/>
  <c r="J304"/>
  <c r="J214"/>
  <c r="J450"/>
  <c r="J99"/>
  <c r="J418"/>
  <c r="BK148"/>
  <c r="J492"/>
  <c r="BK330"/>
  <c i="2" r="J136"/>
  <c r="J114"/>
  <c r="J101"/>
  <c r="J160"/>
  <c r="J96"/>
  <c r="BK96"/>
  <c i="3" r="BK104"/>
  <c r="BK192"/>
  <c r="BK236"/>
  <c r="BK204"/>
  <c r="J152"/>
  <c r="BK126"/>
  <c r="J162"/>
  <c r="J171"/>
  <c r="BK134"/>
  <c i="4" r="BK168"/>
  <c r="BK185"/>
  <c r="BK141"/>
  <c r="BK154"/>
  <c r="BK176"/>
  <c r="J197"/>
  <c r="BK269"/>
  <c r="J217"/>
  <c r="BK206"/>
  <c r="BK159"/>
  <c i="5" r="J221"/>
  <c r="BK321"/>
  <c r="J95"/>
  <c r="BK168"/>
  <c r="J246"/>
  <c r="J258"/>
  <c r="J139"/>
  <c r="BK326"/>
  <c r="J318"/>
  <c r="J112"/>
  <c r="BK318"/>
  <c r="BK165"/>
  <c i="6" r="J476"/>
  <c r="BK447"/>
  <c r="J241"/>
  <c r="BK195"/>
  <c r="BK510"/>
  <c r="BK281"/>
  <c r="BK515"/>
  <c r="BK301"/>
  <c r="BK497"/>
  <c r="J413"/>
  <c r="J109"/>
  <c r="BK549"/>
  <c r="BK394"/>
  <c r="J565"/>
  <c r="BK525"/>
  <c r="J562"/>
  <c r="BK539"/>
  <c i="2" r="J163"/>
  <c r="J127"/>
  <c r="J145"/>
  <c r="J87"/>
  <c r="J149"/>
  <c r="J141"/>
  <c i="1" r="AS54"/>
  <c i="3" r="J208"/>
  <c r="BK208"/>
  <c r="BK143"/>
  <c r="BK137"/>
  <c r="BK195"/>
  <c r="J143"/>
  <c r="J117"/>
  <c i="4" r="BK247"/>
  <c r="BK97"/>
  <c r="BK225"/>
  <c r="J234"/>
  <c r="J210"/>
  <c r="J115"/>
  <c r="J176"/>
  <c r="BK197"/>
  <c i="5" r="J131"/>
  <c r="BK314"/>
  <c r="BK209"/>
  <c r="BK112"/>
  <c r="J204"/>
  <c r="J165"/>
  <c r="BK108"/>
  <c r="J344"/>
  <c r="J198"/>
  <c r="J262"/>
  <c r="J217"/>
  <c r="BK246"/>
  <c i="6" r="J473"/>
  <c r="BK191"/>
  <c r="BK314"/>
  <c r="J139"/>
  <c r="J454"/>
  <c r="J164"/>
  <c r="BK439"/>
  <c r="J169"/>
  <c r="BK99"/>
  <c r="J510"/>
  <c r="BK375"/>
  <c r="J298"/>
  <c r="J195"/>
  <c i="5" r="BK127"/>
  <c r="J298"/>
  <c r="BK176"/>
  <c r="J209"/>
  <c r="BK226"/>
  <c r="BK135"/>
  <c r="BK274"/>
  <c r="J321"/>
  <c r="J161"/>
  <c r="BK189"/>
  <c r="BK172"/>
  <c r="J234"/>
  <c r="BK131"/>
  <c i="6" r="J161"/>
  <c r="J344"/>
  <c r="BK214"/>
  <c r="J106"/>
  <c r="BK234"/>
  <c r="BK480"/>
  <c r="BK295"/>
  <c r="BK199"/>
  <c r="J211"/>
  <c r="J95"/>
  <c r="J536"/>
  <c r="J439"/>
  <c r="J308"/>
  <c r="J570"/>
  <c r="J532"/>
  <c r="J574"/>
  <c r="BK484"/>
  <c r="BK348"/>
  <c r="J207"/>
  <c r="BK457"/>
  <c r="BK308"/>
  <c r="BK238"/>
  <c r="J178"/>
  <c i="5" l="1" r="R126"/>
  <c r="P148"/>
  <c r="BK216"/>
  <c r="J216"/>
  <c r="J69"/>
  <c r="P280"/>
  <c r="BK325"/>
  <c r="J325"/>
  <c r="J72"/>
  <c i="2" r="P86"/>
  <c r="P85"/>
  <c r="T130"/>
  <c i="3" r="T175"/>
  <c i="4" r="BK184"/>
  <c r="J184"/>
  <c r="J65"/>
  <c r="P229"/>
  <c r="P228"/>
  <c i="5" r="P160"/>
  <c r="P216"/>
  <c r="R280"/>
  <c r="T325"/>
  <c i="6" r="BK105"/>
  <c r="J105"/>
  <c r="J63"/>
  <c i="2" r="R86"/>
  <c r="R85"/>
  <c r="BK152"/>
  <c r="J152"/>
  <c r="J64"/>
  <c i="3" r="R91"/>
  <c i="4" r="BK91"/>
  <c r="J91"/>
  <c r="J61"/>
  <c r="R153"/>
  <c r="R147"/>
  <c i="5" r="T126"/>
  <c r="T302"/>
  <c i="6" r="P94"/>
  <c r="P93"/>
  <c r="R173"/>
  <c r="BK365"/>
  <c r="J365"/>
  <c r="J67"/>
  <c r="BK404"/>
  <c r="J404"/>
  <c r="J68"/>
  <c r="R404"/>
  <c i="2" r="BK86"/>
  <c r="J86"/>
  <c r="J61"/>
  <c r="R130"/>
  <c i="3" r="BK91"/>
  <c r="J91"/>
  <c r="J62"/>
  <c r="T212"/>
  <c i="4" r="T184"/>
  <c i="5" r="P126"/>
  <c r="R148"/>
  <c i="6" r="P105"/>
  <c r="T233"/>
  <c r="P417"/>
  <c i="2" r="T86"/>
  <c r="T85"/>
  <c r="P152"/>
  <c i="3" r="P91"/>
  <c r="R212"/>
  <c i="4" r="P91"/>
  <c r="P163"/>
  <c r="BK237"/>
  <c r="J237"/>
  <c r="J69"/>
  <c i="6" r="R94"/>
  <c r="R93"/>
  <c r="P233"/>
  <c r="T365"/>
  <c r="P404"/>
  <c r="T404"/>
  <c r="BK483"/>
  <c r="J483"/>
  <c r="J70"/>
  <c i="2" r="R95"/>
  <c i="3" r="P175"/>
  <c i="4" r="T91"/>
  <c r="BK163"/>
  <c r="J163"/>
  <c r="J64"/>
  <c r="P237"/>
  <c i="5" r="BK126"/>
  <c r="J126"/>
  <c r="J62"/>
  <c r="BK148"/>
  <c r="J148"/>
  <c r="J64"/>
  <c i="6" r="BK233"/>
  <c r="J233"/>
  <c r="J65"/>
  <c r="R365"/>
  <c r="R491"/>
  <c i="2" r="P130"/>
  <c i="3" r="BK212"/>
  <c r="J212"/>
  <c r="J64"/>
  <c i="4" r="R91"/>
  <c r="R163"/>
  <c r="R237"/>
  <c i="5" r="T94"/>
  <c r="T148"/>
  <c i="6" r="BK173"/>
  <c r="J173"/>
  <c r="J64"/>
  <c r="R313"/>
  <c r="BK417"/>
  <c r="J417"/>
  <c r="J69"/>
  <c r="T483"/>
  <c i="2" r="T95"/>
  <c i="3" r="BK175"/>
  <c r="J175"/>
  <c r="J63"/>
  <c i="4" r="BK153"/>
  <c r="J153"/>
  <c r="J63"/>
  <c r="T163"/>
  <c r="BK229"/>
  <c r="BK228"/>
  <c r="J228"/>
  <c r="J67"/>
  <c i="5" r="P94"/>
  <c r="P93"/>
  <c r="T160"/>
  <c r="BK208"/>
  <c r="BK207"/>
  <c r="J207"/>
  <c r="J67"/>
  <c r="P208"/>
  <c r="P207"/>
  <c r="R208"/>
  <c r="R207"/>
  <c r="T208"/>
  <c r="T207"/>
  <c r="BK280"/>
  <c r="J280"/>
  <c r="J70"/>
  <c r="R302"/>
  <c i="6" r="BK94"/>
  <c r="J94"/>
  <c r="J61"/>
  <c r="T173"/>
  <c r="P365"/>
  <c r="T491"/>
  <c i="3" r="R175"/>
  <c i="5" r="BK94"/>
  <c r="R160"/>
  <c r="T216"/>
  <c r="BK302"/>
  <c r="J302"/>
  <c r="J71"/>
  <c r="R325"/>
  <c i="6" r="T94"/>
  <c r="T93"/>
  <c r="R233"/>
  <c r="R417"/>
  <c r="P483"/>
  <c i="2" r="BK130"/>
  <c r="J130"/>
  <c r="J63"/>
  <c i="3" r="T91"/>
  <c r="T84"/>
  <c i="4" r="R184"/>
  <c r="R229"/>
  <c r="R228"/>
  <c i="6" r="P173"/>
  <c r="BK313"/>
  <c r="J313"/>
  <c r="J66"/>
  <c r="T417"/>
  <c r="R483"/>
  <c i="2" r="BK95"/>
  <c r="J95"/>
  <c r="J62"/>
  <c r="T152"/>
  <c i="4" r="P184"/>
  <c r="T229"/>
  <c r="T228"/>
  <c i="5" r="R94"/>
  <c r="R93"/>
  <c r="BK160"/>
  <c r="J160"/>
  <c r="J65"/>
  <c r="R216"/>
  <c r="T280"/>
  <c r="P325"/>
  <c i="6" r="T105"/>
  <c r="T313"/>
  <c r="BK491"/>
  <c r="J491"/>
  <c r="J71"/>
  <c i="2" r="P95"/>
  <c r="R152"/>
  <c i="3" r="P212"/>
  <c i="4" r="P153"/>
  <c r="P147"/>
  <c r="T153"/>
  <c r="T147"/>
  <c r="T237"/>
  <c i="5" r="P302"/>
  <c i="6" r="R105"/>
  <c r="P313"/>
  <c r="P491"/>
  <c i="5" r="BK143"/>
  <c r="J143"/>
  <c r="J63"/>
  <c r="BK203"/>
  <c r="J203"/>
  <c r="J66"/>
  <c i="3" r="BK86"/>
  <c r="J86"/>
  <c r="J61"/>
  <c i="6" r="BK573"/>
  <c r="J573"/>
  <c r="J72"/>
  <c i="4" r="BK224"/>
  <c r="J224"/>
  <c r="J66"/>
  <c i="6" r="BE199"/>
  <c r="BE161"/>
  <c r="BE214"/>
  <c r="BE228"/>
  <c r="BE250"/>
  <c r="BE258"/>
  <c r="BE304"/>
  <c r="BE344"/>
  <c r="BE418"/>
  <c r="BE529"/>
  <c i="5" r="J208"/>
  <c r="J68"/>
  <c i="6" r="E48"/>
  <c r="J86"/>
  <c r="BE106"/>
  <c r="BE109"/>
  <c r="BE123"/>
  <c r="BE234"/>
  <c r="BE238"/>
  <c r="BE273"/>
  <c r="BE405"/>
  <c r="BE450"/>
  <c r="BE480"/>
  <c r="BE510"/>
  <c r="BE525"/>
  <c r="BE553"/>
  <c r="BE559"/>
  <c r="F54"/>
  <c r="BE512"/>
  <c r="BE521"/>
  <c r="BE532"/>
  <c r="BE539"/>
  <c r="BE565"/>
  <c r="BE570"/>
  <c r="BE169"/>
  <c r="BE266"/>
  <c r="BE281"/>
  <c r="BE447"/>
  <c r="BE484"/>
  <c r="BE495"/>
  <c r="BE536"/>
  <c r="BE545"/>
  <c r="BE549"/>
  <c r="BE562"/>
  <c r="BE574"/>
  <c r="BE139"/>
  <c r="BE174"/>
  <c r="BE195"/>
  <c r="BE218"/>
  <c r="BE337"/>
  <c r="BE457"/>
  <c r="BE464"/>
  <c r="BE506"/>
  <c i="5" r="J94"/>
  <c r="J61"/>
  <c i="6" r="BE114"/>
  <c r="BE154"/>
  <c r="BE207"/>
  <c r="BE221"/>
  <c r="BE241"/>
  <c r="BE286"/>
  <c r="BE291"/>
  <c r="BE318"/>
  <c r="BE330"/>
  <c r="BE375"/>
  <c r="BE394"/>
  <c r="BE436"/>
  <c r="BE439"/>
  <c r="BE497"/>
  <c r="BE191"/>
  <c r="BE203"/>
  <c r="BE231"/>
  <c r="BE246"/>
  <c r="BE253"/>
  <c r="BE295"/>
  <c r="BE298"/>
  <c r="BE308"/>
  <c r="BE322"/>
  <c r="BE413"/>
  <c r="BE422"/>
  <c r="BE454"/>
  <c r="BE515"/>
  <c r="BE517"/>
  <c r="J55"/>
  <c r="F89"/>
  <c r="BE95"/>
  <c r="BE99"/>
  <c r="BE132"/>
  <c r="BE136"/>
  <c r="BE148"/>
  <c r="BE157"/>
  <c r="BE178"/>
  <c r="BE181"/>
  <c r="BE225"/>
  <c r="BE276"/>
  <c r="BE301"/>
  <c r="BE314"/>
  <c r="BE348"/>
  <c r="BE383"/>
  <c r="BE164"/>
  <c r="BE353"/>
  <c r="BE366"/>
  <c r="BE387"/>
  <c r="BE400"/>
  <c r="BE409"/>
  <c r="BE461"/>
  <c r="BE476"/>
  <c r="BE488"/>
  <c r="BE492"/>
  <c r="BE184"/>
  <c r="BE188"/>
  <c r="BE211"/>
  <c r="BE284"/>
  <c r="BE325"/>
  <c r="BE340"/>
  <c r="BE357"/>
  <c r="BE425"/>
  <c r="BE473"/>
  <c r="BE499"/>
  <c r="BE503"/>
  <c i="5" r="E48"/>
  <c r="J55"/>
  <c r="BE144"/>
  <c r="BE161"/>
  <c i="4" r="J229"/>
  <c r="J68"/>
  <c i="5" r="BE131"/>
  <c r="BE298"/>
  <c r="BE303"/>
  <c r="BE307"/>
  <c r="F54"/>
  <c r="BE95"/>
  <c r="BE181"/>
  <c r="BE185"/>
  <c r="BE198"/>
  <c r="BE204"/>
  <c r="BE318"/>
  <c r="BE321"/>
  <c r="BE349"/>
  <c r="F55"/>
  <c r="BE116"/>
  <c r="BE217"/>
  <c r="BE234"/>
  <c r="BE295"/>
  <c r="BE331"/>
  <c r="BE337"/>
  <c r="BE344"/>
  <c r="BE121"/>
  <c r="BE127"/>
  <c r="BE179"/>
  <c r="BE242"/>
  <c r="BE254"/>
  <c r="BE314"/>
  <c r="BE168"/>
  <c r="BE194"/>
  <c r="BE99"/>
  <c r="BE153"/>
  <c r="BE172"/>
  <c r="BE209"/>
  <c r="BE246"/>
  <c r="BE262"/>
  <c r="BE288"/>
  <c r="BE165"/>
  <c r="BE189"/>
  <c r="BE258"/>
  <c i="4" r="BK147"/>
  <c r="J147"/>
  <c r="J62"/>
  <c i="5" r="J86"/>
  <c r="BE135"/>
  <c r="BE157"/>
  <c r="BE221"/>
  <c r="BE281"/>
  <c r="BE212"/>
  <c r="BE274"/>
  <c r="BE310"/>
  <c r="BE326"/>
  <c r="BE104"/>
  <c r="BE108"/>
  <c r="BE139"/>
  <c r="BE112"/>
  <c r="BE149"/>
  <c r="BE176"/>
  <c r="BE226"/>
  <c r="BE270"/>
  <c r="BE278"/>
  <c i="3" r="BK85"/>
  <c r="J85"/>
  <c r="J60"/>
  <c i="4" r="E79"/>
  <c r="BE101"/>
  <c r="BE206"/>
  <c r="J86"/>
  <c r="BE92"/>
  <c r="BE141"/>
  <c r="BE148"/>
  <c r="BE176"/>
  <c r="BE185"/>
  <c r="BE213"/>
  <c r="BE106"/>
  <c r="BE193"/>
  <c r="BE210"/>
  <c r="BE238"/>
  <c r="BE247"/>
  <c r="BE221"/>
  <c r="BE121"/>
  <c r="BE230"/>
  <c r="F55"/>
  <c r="BE197"/>
  <c r="BE225"/>
  <c r="BE172"/>
  <c r="BE201"/>
  <c r="BE127"/>
  <c r="BE164"/>
  <c r="BE168"/>
  <c r="BE180"/>
  <c r="BE189"/>
  <c r="BE217"/>
  <c r="J52"/>
  <c r="BE115"/>
  <c r="BE145"/>
  <c r="BE234"/>
  <c r="F54"/>
  <c r="BE97"/>
  <c r="BE111"/>
  <c r="BE133"/>
  <c r="BE137"/>
  <c r="BE159"/>
  <c r="BE242"/>
  <c r="BE253"/>
  <c r="BE261"/>
  <c r="BE269"/>
  <c r="BE154"/>
  <c i="2" r="BK85"/>
  <c r="BK84"/>
  <c r="J84"/>
  <c r="J59"/>
  <c i="3" r="E48"/>
  <c r="F54"/>
  <c r="BE104"/>
  <c r="BE109"/>
  <c r="BE117"/>
  <c r="BE137"/>
  <c r="BE140"/>
  <c r="BE143"/>
  <c r="BE149"/>
  <c r="J55"/>
  <c r="F81"/>
  <c r="BE98"/>
  <c r="BE152"/>
  <c r="BE167"/>
  <c r="BE171"/>
  <c r="J52"/>
  <c r="BE92"/>
  <c r="BE126"/>
  <c r="BE146"/>
  <c r="BE176"/>
  <c r="BE188"/>
  <c r="BE213"/>
  <c r="BE224"/>
  <c r="BE228"/>
  <c r="BE87"/>
  <c r="BE130"/>
  <c r="BE184"/>
  <c r="BE192"/>
  <c r="BE208"/>
  <c r="BE232"/>
  <c r="BE95"/>
  <c r="BE162"/>
  <c r="BE236"/>
  <c r="BE204"/>
  <c r="BE101"/>
  <c r="BE113"/>
  <c r="BE134"/>
  <c r="BE195"/>
  <c r="BE199"/>
  <c i="1" r="AW55"/>
  <c i="2" r="J55"/>
  <c r="F80"/>
  <c r="E74"/>
  <c r="J78"/>
  <c r="BE87"/>
  <c r="BE141"/>
  <c r="BE145"/>
  <c r="BE157"/>
  <c r="BE160"/>
  <c i="1" r="BA55"/>
  <c r="BB55"/>
  <c r="BC55"/>
  <c i="2" r="BE163"/>
  <c r="F55"/>
  <c r="BE92"/>
  <c r="BE101"/>
  <c r="BE96"/>
  <c r="BE106"/>
  <c r="BE110"/>
  <c r="BE114"/>
  <c r="BE118"/>
  <c r="BE123"/>
  <c r="BE127"/>
  <c r="BE131"/>
  <c r="BE136"/>
  <c r="BE149"/>
  <c r="BE153"/>
  <c i="1" r="BD55"/>
  <c i="4" r="F35"/>
  <c i="1" r="BB57"/>
  <c i="5" r="F37"/>
  <c i="1" r="BD58"/>
  <c i="4" r="F37"/>
  <c i="1" r="BD57"/>
  <c i="5" r="F35"/>
  <c i="1" r="BB58"/>
  <c i="3" r="F37"/>
  <c i="1" r="BD56"/>
  <c i="6" r="J34"/>
  <c i="1" r="AW59"/>
  <c i="3" r="F35"/>
  <c i="1" r="BB56"/>
  <c i="6" r="F35"/>
  <c i="1" r="BB59"/>
  <c i="3" r="F36"/>
  <c i="1" r="BC56"/>
  <c i="6" r="F37"/>
  <c i="1" r="BD59"/>
  <c i="4" r="J34"/>
  <c i="1" r="AW57"/>
  <c i="6" r="F36"/>
  <c i="1" r="BC59"/>
  <c i="5" r="F34"/>
  <c i="1" r="BA58"/>
  <c i="3" r="J34"/>
  <c i="1" r="AW56"/>
  <c i="3" r="F34"/>
  <c i="1" r="BA56"/>
  <c i="6" r="F34"/>
  <c i="1" r="BA59"/>
  <c i="4" r="F34"/>
  <c i="1" r="BA57"/>
  <c i="5" r="J34"/>
  <c i="1" r="AW58"/>
  <c i="4" r="F36"/>
  <c i="1" r="BC57"/>
  <c i="5" r="F36"/>
  <c i="1" r="BC58"/>
  <c i="4" l="1" r="T90"/>
  <c r="T89"/>
  <c i="6" r="R92"/>
  <c r="P92"/>
  <c i="1" r="AU59"/>
  <c i="2" r="T84"/>
  <c i="5" r="P92"/>
  <c i="1" r="AU58"/>
  <c i="4" r="R90"/>
  <c r="R89"/>
  <c i="2" r="P84"/>
  <c i="1" r="AU55"/>
  <c i="5" r="BK93"/>
  <c r="BK92"/>
  <c r="J92"/>
  <c r="J59"/>
  <c i="3" r="P84"/>
  <c i="1" r="AU56"/>
  <c i="3" r="R84"/>
  <c i="6" r="T92"/>
  <c i="4" r="P90"/>
  <c r="P89"/>
  <c i="1" r="AU57"/>
  <c i="2" r="R84"/>
  <c i="5" r="R92"/>
  <c r="T93"/>
  <c r="T92"/>
  <c i="6" r="BK93"/>
  <c r="J93"/>
  <c r="J60"/>
  <c i="4" r="BK90"/>
  <c r="J90"/>
  <c r="J60"/>
  <c i="3" r="BK84"/>
  <c r="J84"/>
  <c r="J59"/>
  <c i="2" r="J85"/>
  <c r="J60"/>
  <c i="3" r="F33"/>
  <c i="1" r="AZ56"/>
  <c r="BD54"/>
  <c r="W33"/>
  <c i="4" r="F33"/>
  <c i="1" r="AZ57"/>
  <c i="2" r="J33"/>
  <c i="1" r="AV55"/>
  <c r="AT55"/>
  <c i="6" r="F33"/>
  <c i="1" r="AZ59"/>
  <c i="2" r="J30"/>
  <c i="1" r="AG55"/>
  <c i="4" r="J33"/>
  <c i="1" r="AV57"/>
  <c r="AT57"/>
  <c i="3" r="J33"/>
  <c i="1" r="AV56"/>
  <c r="AT56"/>
  <c i="2" r="F33"/>
  <c i="1" r="AZ55"/>
  <c r="BA54"/>
  <c r="AW54"/>
  <c r="AK30"/>
  <c r="BC54"/>
  <c r="AY54"/>
  <c i="5" r="F33"/>
  <c i="1" r="AZ58"/>
  <c i="5" r="J33"/>
  <c i="1" r="AV58"/>
  <c r="AT58"/>
  <c i="6" r="J33"/>
  <c i="1" r="AV59"/>
  <c r="AT59"/>
  <c r="BB54"/>
  <c r="AX54"/>
  <c i="6" l="1" r="BK92"/>
  <c r="J92"/>
  <c r="J59"/>
  <c i="5" r="J93"/>
  <c r="J60"/>
  <c i="4" r="BK89"/>
  <c r="J89"/>
  <c r="J59"/>
  <c i="1" r="AN55"/>
  <c i="2" r="J39"/>
  <c i="1" r="AU54"/>
  <c r="W30"/>
  <c i="5" r="J30"/>
  <c i="1" r="AG58"/>
  <c i="3" r="J30"/>
  <c i="1" r="AG56"/>
  <c r="AN56"/>
  <c r="W32"/>
  <c r="AZ54"/>
  <c r="AV54"/>
  <c r="AK29"/>
  <c r="W31"/>
  <c i="5" l="1" r="J39"/>
  <c i="3" r="J39"/>
  <c i="1" r="AN58"/>
  <c i="6" r="J30"/>
  <c i="1" r="AG59"/>
  <c i="4" r="J30"/>
  <c i="1" r="AG57"/>
  <c r="AN57"/>
  <c r="W29"/>
  <c r="AT54"/>
  <c i="6" l="1" r="J39"/>
  <c i="4" r="J39"/>
  <c i="1" r="AN5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<sst xmlns="http://schemas.openxmlformats.org/spreadsheetml/2006/main">
  <si>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</si>
  <si>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</si>
  <si>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</si>
  <si>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</si>
  <si>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</si>
  <si>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{b9522a7a-0635-4a3d-a615-9ff2cd5ac429}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</si>
  <si>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</si>
  <si>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</si>
  <si>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</si>
  <si>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</si>
  <si>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</si>
  <si>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</si>
  <si>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</si>
  <si>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</si>
  <si>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2323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</si>
  <si>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</si>
  <si>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</si>
  <si>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Šternberk – Most přes Sprchový potok (u tenisových kurtů)</t>
  </si>
  <si>
    <t>KSO:</t>
  </si>
  <si>
    <t>821 11 3</t>
  </si>
  <si>
    <t>CC-CZ:</t>
  </si>
  <si>
    <t>2141</t>
  </si>
  <si>
    <t>Místo:</t>
  </si>
  <si>
    <t xml:space="preserve"> </t>
  </si>
  <si>
    <t>Datum:</t>
  </si>
  <si>
    <t>10. 10. 2024</t>
  </si>
  <si>
    <t>Zadavatel:</t>
  </si>
  <si>
    <t>IČ:</t>
  </si>
  <si>
    <t/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</si>
  <si>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</si>
  <si>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</si>
  <si>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</si>
  <si>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</si>
  <si>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</si>
  <si>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</si>
  <si>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</si>
  <si>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</si>
  <si>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</si>
  <si>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</si>
  <si>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</si>
  <si>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</si>
  <si>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</si>
  <si>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</si>
  <si>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</si>
  <si>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</si>
  <si>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</si>
  <si>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</si>
  <si>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</si>
  <si>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</si>
  <si>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</si>
  <si>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</si>
  <si>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</si>
  <si>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</si>
  <si>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</si>
  <si>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</si>
  <si>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</si>
  <si>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</si>
  <si>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</si>
  <si>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</si>
  <si>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</si>
  <si>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</si>
  <si>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</si>
  <si>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</si>
  <si>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</si>
  <si>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</si>
  <si>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</si>
  <si>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</si>
  <si>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</si>
  <si>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</si>
  <si>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</si>
  <si>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</si>
  <si>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</si>
  <si>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</si>
  <si>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</si>
  <si>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</si>
  <si>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</si>
  <si>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</si>
  <si>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</si>
  <si>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</si>
  <si>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</si>
  <si>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{8f2663c7-868f-44f9-b15d-04e8412857aa}</t>
  </si>
  <si>
    <t>2</t>
  </si>
  <si>
    <t>SO 001</t>
  </si>
  <si>
    <t xml:space="preserve"> Demolice mostu ev.č. M10</t>
  </si>
  <si>
    <t>{884ada4d-bf17-4995-9d81-a03b4d01ac91}</t>
  </si>
  <si>
    <t>SO 101</t>
  </si>
  <si>
    <t xml:space="preserve">Chodník podél silnice I46             </t>
  </si>
  <si>
    <t>{9cf60f6d-5e03-4998-849a-e82a53f895f8}</t>
  </si>
  <si>
    <t>SO 102</t>
  </si>
  <si>
    <t>Chodník podél tenisových kurtů</t>
  </si>
  <si>
    <t>{d035b947-f71f-4ec2-9228-19193d7172e4}</t>
  </si>
  <si>
    <t>SO 201</t>
  </si>
  <si>
    <t xml:space="preserve"> Most ev.č. M10</t>
  </si>
  <si>
    <t>{71842c65-870a-44db-82d0-525603bf1df6}</t>
  </si>
  <si>
    <t>821 12 2</t>
  </si>
  <si>
    <t>KRYCÍ LIST SOUPISU PRACÍ</t>
  </si>
  <si>
    <t>Objekt:</t>
  </si>
  <si>
    <t>SO 000 - Všeobecné položky</t>
  </si>
  <si>
    <t>08927677</t>
  </si>
  <si>
    <t>Midakon s.r.o</t>
  </si>
  <si>
    <t>CZ08927677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</si>
  <si>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</si>
  <si>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</si>
  <si>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</si>
  <si>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</si>
  <si>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</si>
  <si>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</si>
  <si>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VRN1 - Průzkumné, geodetické a projektové práce</t>
  </si>
  <si>
    <t>VRN3 - Zařízení staveniště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</si>
  <si>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</si>
  <si>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</si>
  <si>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</si>
  <si>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</si>
  <si>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</si>
  <si>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</si>
  <si>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</si>
  <si>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</si>
  <si>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</si>
  <si>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</si>
  <si>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</si>
  <si>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</si>
  <si>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</si>
  <si>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</si>
  <si>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</si>
  <si>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</si>
  <si>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</si>
  <si>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</si>
  <si>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</si>
  <si>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</si>
  <si>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948411111</t>
  </si>
  <si>
    <t>Zřízení podpěrné skruže dočasné kovové z věží výšky do 10 m</t>
  </si>
  <si>
    <t>m3</t>
  </si>
  <si>
    <t>CS ÚRS 2024 02</t>
  </si>
  <si>
    <t>512</t>
  </si>
  <si>
    <t>551178614</t>
  </si>
  <si>
    <t>PP</t>
  </si>
  <si>
    <t>Podpěrné skruže a podpěry dočasné kovové zřízení skruží z věží výšky do 10 m</t>
  </si>
  <si>
    <t>Online PSC</t>
  </si>
  <si>
    <t>https://podminky.urs.cz/item/CS_URS_2024_02/948411111</t>
  </si>
  <si>
    <t>P</t>
  </si>
  <si>
    <t>Poznámka k položce:_x000d_
Statické zajištění dle návrhu zhotovitele pro přejezd vozidel zhotovitele nutných pro bezpečné provedení SO 102 a v další etapě demolice a výstavbu nového mostu.</t>
  </si>
  <si>
    <t>VV</t>
  </si>
  <si>
    <t>3,0*3,0*4,0</t>
  </si>
  <si>
    <t>948411211</t>
  </si>
  <si>
    <t>Odstranění podpěrné skruže dočasné kovové z věží výšky do 10 m</t>
  </si>
  <si>
    <t>-1556622102</t>
  </si>
  <si>
    <t>Podpěrné skruže a podpěry dočasné kovové odstranění skruží z věží výšky do 10 m</t>
  </si>
  <si>
    <t>https://podminky.urs.cz/item/CS_URS_2024_02/948411211</t>
  </si>
  <si>
    <t>VRN1</t>
  </si>
  <si>
    <t>Průzkumné, geodetické a projektové práce</t>
  </si>
  <si>
    <t>4</t>
  </si>
  <si>
    <t>3</t>
  </si>
  <si>
    <t>012203000</t>
  </si>
  <si>
    <t>Geodetické práce při provádění stavby</t>
  </si>
  <si>
    <t>KPL</t>
  </si>
  <si>
    <t>-2121267254</t>
  </si>
  <si>
    <t>https://podminky.urs.cz/item/CS_URS_2024_02/012203000</t>
  </si>
  <si>
    <t>Poznámka k položce:_x000d_
geodetické zaměření během výstavby, rozsahu dle požadavků ČSN, ČSN EN, TP, TKP a KZP, Vytýčení záboru staveniště, hranic sousedních pozemků, inženýrských sítí"</t>
  </si>
  <si>
    <t>012303000</t>
  </si>
  <si>
    <t>Geodetické práce po výstavbě</t>
  </si>
  <si>
    <t>2131035744</t>
  </si>
  <si>
    <t>https://podminky.urs.cz/item/CS_URS_2024_02/012303000</t>
  </si>
  <si>
    <t xml:space="preserve">Poznámka k položce:_x000d_
včetně vyhotovení geometrických plánů  včetně výkazu délek a ploch</t>
  </si>
  <si>
    <t>"geodetické zaměření skutečného provedení stavby na podkladě katastrální mapy" 1</t>
  </si>
  <si>
    <t>5</t>
  </si>
  <si>
    <t>013203000.1</t>
  </si>
  <si>
    <t>Dokumentace stavby bez rozlišení - havarijní plán</t>
  </si>
  <si>
    <t>126106234</t>
  </si>
  <si>
    <t>https://podminky.urs.cz/item/CS_URS_2024_02/013203000.1</t>
  </si>
  <si>
    <t>Poznámka k položce:_x000d_
včetně projednání a schválení</t>
  </si>
  <si>
    <t>6</t>
  </si>
  <si>
    <t>013203000.2</t>
  </si>
  <si>
    <t>Dokumentace stavby bez rozlišení - povodňový plán</t>
  </si>
  <si>
    <t>40826040</t>
  </si>
  <si>
    <t>https://podminky.urs.cz/item/CS_URS_2024_02/013203000.2</t>
  </si>
  <si>
    <t>7</t>
  </si>
  <si>
    <t>013203001</t>
  </si>
  <si>
    <t>Dokumentace stavby bez rozlišení - mostní list</t>
  </si>
  <si>
    <t>977201234</t>
  </si>
  <si>
    <t>https://podminky.urs.cz/item/CS_URS_2024_02/013203001</t>
  </si>
  <si>
    <t>Poznámka k položce:_x000d_
Podle ČSN 73 6220 ve 3 vyhotoveních</t>
  </si>
  <si>
    <t>8</t>
  </si>
  <si>
    <t>013244000</t>
  </si>
  <si>
    <t>Realizační dokumentace stavby</t>
  </si>
  <si>
    <t>-319761433</t>
  </si>
  <si>
    <t>https://podminky.urs.cz/item/CS_URS_2024_02/013244000</t>
  </si>
  <si>
    <t xml:space="preserve">Poznámka k položce:_x000d_
Realizační dokumentace stavby včetně Technologických předpisů, kontrolních a zkušebních plánů, harmonogramu stavby </t>
  </si>
  <si>
    <t>"3x paré + 2x v el. podobě" 1</t>
  </si>
  <si>
    <t>013254000</t>
  </si>
  <si>
    <t>Dokumentace skutečného provedení stavby</t>
  </si>
  <si>
    <t>-1238872200</t>
  </si>
  <si>
    <t>https://podminky.urs.cz/item/CS_URS_2024_02/013254000</t>
  </si>
  <si>
    <t>"dokumentace skutečného provedení stavby 3x paré + 2x v el. podobě" 1</t>
  </si>
  <si>
    <t>10</t>
  </si>
  <si>
    <t>013294000</t>
  </si>
  <si>
    <t>Ostatní dokumentace - plán BOZP</t>
  </si>
  <si>
    <t>-1028127758</t>
  </si>
  <si>
    <t>https://podminky.urs.cz/item/CS_URS_2024_02/013294000</t>
  </si>
  <si>
    <t>VRN3</t>
  </si>
  <si>
    <t>Zařízení staveniště</t>
  </si>
  <si>
    <t>11</t>
  </si>
  <si>
    <t>032103000</t>
  </si>
  <si>
    <t>Náklady na stavební buňky</t>
  </si>
  <si>
    <t>-1787905272</t>
  </si>
  <si>
    <t>https://podminky.urs.cz/item/CS_URS_2024_02/032103000</t>
  </si>
  <si>
    <t>Poznámka k položce:_x000d_
včetně oplocení staveniště s ochrannou plachtou proti prašnosti, včetně nákladů spojených se zřízením, provozováním a odstraněním mezideponií</t>
  </si>
  <si>
    <t>"zařízení staveniště, buňky, WC, sklady - zřízení, provoz, demontáž" 1</t>
  </si>
  <si>
    <t>12</t>
  </si>
  <si>
    <t>032103001</t>
  </si>
  <si>
    <t>Práce pro zajištění ochrany inženýrských sítí</t>
  </si>
  <si>
    <t>598740049</t>
  </si>
  <si>
    <t>https://podminky.urs.cz/item/CS_URS_2024_02/032103001</t>
  </si>
  <si>
    <t xml:space="preserve">Poznámka k položce:_x000d_
Opatření  pro ochranu inženýrských sítí - v případě jejich odkrytí dle požadavků správce._x000d_
</t>
  </si>
  <si>
    <t>13</t>
  </si>
  <si>
    <t>034103000</t>
  </si>
  <si>
    <t>Oplocení staveniště</t>
  </si>
  <si>
    <t>1024</t>
  </si>
  <si>
    <t>1706096653</t>
  </si>
  <si>
    <t>https://podminky.urs.cz/item/CS_URS_2024_02/034103000</t>
  </si>
  <si>
    <t xml:space="preserve">Poznámka k položce:_x000d_
Oplocení kolem chodníku SO 101 + kolem mostu SO 202 + tenisového areálu během výstavby nového mostu_x000d_
Kubatura 75,0 + 42,0 + 75,0 m   = 192 m</t>
  </si>
  <si>
    <t>14</t>
  </si>
  <si>
    <t>034303000.1</t>
  </si>
  <si>
    <t>Dopravní značení na staveništi</t>
  </si>
  <si>
    <t>-1536615573</t>
  </si>
  <si>
    <t>Dopravní značení na staveništi - zřízení, včetně pronájmu, dopravy, osazení, případně údržby během výstavby</t>
  </si>
  <si>
    <t>https://podminky.urs.cz/item/CS_URS_2024_02/034303000.1</t>
  </si>
  <si>
    <t xml:space="preserve">Poznámka k položce:_x000d_
Obchozí trasa pro pěší s případným oddělením pěších pomocí nízkých betonových barier na délce cca 100 m s volnou šířkou průchozího prostoru min 1,5 m.
Kompletní provedení včetně nízkých betonových barier, demontáže a opětovné montáže svodidel na konci úseku a včetně veškerých vodorovných svislých značení
Včetně projednání s dotčenými orgány a správci komunikace_x000d_
</t>
  </si>
  <si>
    <t>034303000.2</t>
  </si>
  <si>
    <t>595026589</t>
  </si>
  <si>
    <t>Dopravní značení na staveništi - zrušení včetně odvozu</t>
  </si>
  <si>
    <t>https://podminky.urs.cz/item/CS_URS_2024_02/034303000.2</t>
  </si>
  <si>
    <t>VRN4</t>
  </si>
  <si>
    <t>Inženýrská činnost</t>
  </si>
  <si>
    <t>16</t>
  </si>
  <si>
    <t>041903000</t>
  </si>
  <si>
    <t>Dozor jiné osoby - geotechnický dozor</t>
  </si>
  <si>
    <t>-1861963077</t>
  </si>
  <si>
    <t>https://podminky.urs.cz/item/CS_URS_2024_02/041903000</t>
  </si>
  <si>
    <t xml:space="preserve">Poznámka k položce:_x000d_
Předpoklad 2  návštěvy á 3 hodiny vč cesty</t>
  </si>
  <si>
    <t>17</t>
  </si>
  <si>
    <t>043134000.1</t>
  </si>
  <si>
    <t>Zkoušky materiálů nezávislou zkušebnou</t>
  </si>
  <si>
    <t>-2015871556</t>
  </si>
  <si>
    <t>https://podminky.urs.cz/item/CS_URS_2024_02/043134000.1</t>
  </si>
  <si>
    <t>18</t>
  </si>
  <si>
    <t>043134000.2</t>
  </si>
  <si>
    <t>Zkoušky konstrukcí nezávislou zkušebnou</t>
  </si>
  <si>
    <t>451792785</t>
  </si>
  <si>
    <t>https://podminky.urs.cz/item/CS_URS_2024_02/043134000.2</t>
  </si>
  <si>
    <t>19</t>
  </si>
  <si>
    <t>043194000</t>
  </si>
  <si>
    <t>Ostatní zkoušky - hlavní mostní prohlídka</t>
  </si>
  <si>
    <t>-1895820440</t>
  </si>
  <si>
    <t>https://podminky.urs.cz/item/CS_URS_2024_02/043194000</t>
  </si>
  <si>
    <t xml:space="preserve">SO 001 -  Demolice mostu ev.č. M10</t>
  </si>
  <si>
    <t xml:space="preserve">    8 - Trubní vedení</t>
  </si>
  <si>
    <t>1 - Zemní práce</t>
  </si>
  <si>
    <t>9 - Ostatní konstrukce a práce, bourání</t>
  </si>
  <si>
    <t>997 - Přesun sutě</t>
  </si>
  <si>
    <t>Trubní vedení</t>
  </si>
  <si>
    <t>871365811</t>
  </si>
  <si>
    <t>Bourání stávajícího potrubí z PVC nebo PP DN přes 150 do 250</t>
  </si>
  <si>
    <t>m</t>
  </si>
  <si>
    <t>-654772334</t>
  </si>
  <si>
    <t>Bourání stávajícího potrubí z PVC nebo polypropylenu PP v otevřeném výkopu DN přes 150 do 250</t>
  </si>
  <si>
    <t>https://podminky.urs.cz/item/CS_URS_2024_02/871365811</t>
  </si>
  <si>
    <t>Poznámka k položce:_x000d_
odvodňovací roura z kurtů</t>
  </si>
  <si>
    <t>Zemní práce</t>
  </si>
  <si>
    <t>112151011</t>
  </si>
  <si>
    <t>Volné kácení stromů s rozřezáním a odvětvením D kmene přes 100 do 200 mm</t>
  </si>
  <si>
    <t>kus</t>
  </si>
  <si>
    <t>-2013651609</t>
  </si>
  <si>
    <t>Pokácení stromu volné v celku s odřezáním kmene a s odvětvením průměru kmene přes 100 do 200 mm</t>
  </si>
  <si>
    <t>https://podminky.urs.cz/item/CS_URS_2024_02/112151011</t>
  </si>
  <si>
    <t>112151015</t>
  </si>
  <si>
    <t>Volné kácení stromů s rozřezáním a odvětvením D kmene přes 500 do 600 mm</t>
  </si>
  <si>
    <t>1300789933</t>
  </si>
  <si>
    <t>Pokácení stromu volné v celku s odřezáním kmene a s odvětvením průměru kmene přes 500 do 600 mm</t>
  </si>
  <si>
    <t>https://podminky.urs.cz/item/CS_URS_2024_02/112151015</t>
  </si>
  <si>
    <t>112251101</t>
  </si>
  <si>
    <t>Odstranění pařezů průměru přes 100 do 300 mm</t>
  </si>
  <si>
    <t>-715008315</t>
  </si>
  <si>
    <t>Odstranění pařezů strojně s jejich vykopáním nebo vytrháním průměru přes 100 do 300 mm</t>
  </si>
  <si>
    <t>https://podminky.urs.cz/item/CS_URS_2024_02/112251101</t>
  </si>
  <si>
    <t>112251103</t>
  </si>
  <si>
    <t>Odstranění pařezů průměru přes 500 do 700 mm</t>
  </si>
  <si>
    <t>KUS</t>
  </si>
  <si>
    <t>CS ÚRS 2022 02</t>
  </si>
  <si>
    <t>635612073</t>
  </si>
  <si>
    <t>Odstranění pařezů strojně s jejich vykopáním nebo vytrháním průměru přes 500 do 700 mm</t>
  </si>
  <si>
    <t>https://podminky.urs.cz/item/CS_URS_2022_02/112251103</t>
  </si>
  <si>
    <t>113107224</t>
  </si>
  <si>
    <t>Odstranění podkladu z kameniva drceného tl přes 300 do 400 mm strojně pl přes 200 m2</t>
  </si>
  <si>
    <t>m2</t>
  </si>
  <si>
    <t>-998918386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</si>
  <si>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</si>
  <si>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https://podminky.urs.cz/item/CS_URS_2024_02/113107224</t>
  </si>
  <si>
    <t>"odstranění podkladních vrstev zpevněných ploch"</t>
  </si>
  <si>
    <t>" pod panely u kurtů v tl. 20cm, "48,20</t>
  </si>
  <si>
    <t>113106290</t>
  </si>
  <si>
    <t>Rozebrání vozovek ze silničních dílců se spárami vyplněnými kamenivem strojně pl přes 50 do 200 m2</t>
  </si>
  <si>
    <t>249125103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</si>
  <si>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vyplněnými kamenivem</t>
  </si>
  <si>
    <t>https://podminky.urs.cz/item/CS_URS_2024_02/113106290</t>
  </si>
  <si>
    <t>"silniční panely tl. 20cm u kurtů" 48,20</t>
  </si>
  <si>
    <t>115001106</t>
  </si>
  <si>
    <t>Převedení vody potrubím DN přes 600 do 900</t>
  </si>
  <si>
    <t>-1126484339</t>
  </si>
  <si>
    <t>Převedení vody potrubím průměru DN přes 600 do 900</t>
  </si>
  <si>
    <t>https://podminky.urs.cz/item/CS_URS_2024_02/115001106</t>
  </si>
  <si>
    <t>Poznámka k položce:_x000d_
DN 800</t>
  </si>
  <si>
    <t>122251104</t>
  </si>
  <si>
    <t>Odkopávky a prokopávky nezapažené v hornině třídy těžitelnosti I skupiny 3 objem do 500 m3 strojně</t>
  </si>
  <si>
    <t>-1473055393</t>
  </si>
  <si>
    <t>Odkopávky a prokopávky nezapažené strojně v hornině třídy těžitelnosti I skupiny 3 přes 100 do 500 m3</t>
  </si>
  <si>
    <t>https://podminky.urs.cz/item/CS_URS_2024_02/122251104</t>
  </si>
  <si>
    <t>"výkop za rubem původní op1" 3,62*7,10</t>
  </si>
  <si>
    <t>"výkop za rubem původní op2" 4,68*5,59</t>
  </si>
  <si>
    <t>"výkop za rubem nové op1" 5,63*5,90</t>
  </si>
  <si>
    <t>"výkop za rubem nové op2" 6,10*5,90</t>
  </si>
  <si>
    <t>"plocha u kurtů mimo plochu s panely" 78,00*0,40</t>
  </si>
  <si>
    <t>Součet</t>
  </si>
  <si>
    <t>127751101</t>
  </si>
  <si>
    <t>Vykopávky pod vodou v hornině třídy těžitelnosti I a II skupiny 1 až 4 tl vrstvy do 0,5 m objem do 1000 m3 strojně</t>
  </si>
  <si>
    <t>-1830603605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</si>
  <si>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</si>
  <si>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https://podminky.urs.cz/item/CS_URS_2024_02/127751101</t>
  </si>
  <si>
    <t>"rýhy pro prahy v korytě" 2,10*0,50*0,80*2</t>
  </si>
  <si>
    <t>129253201</t>
  </si>
  <si>
    <t>Čištění otevřených koryt vodotečí šíře dna přes 5 m hl do 5 m v hornině třídy těžitelnosti I skupiny 3 strojně</t>
  </si>
  <si>
    <t>1248480747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</si>
  <si>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</si>
  <si>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https://podminky.urs.cz/item/CS_URS_2024_02/129253201</t>
  </si>
  <si>
    <t>2,82*6,10</t>
  </si>
  <si>
    <t>155211112</t>
  </si>
  <si>
    <t>Odstranění vegetace ze skalních ploch horolezeckou technikou včetně stažení k zemi</t>
  </si>
  <si>
    <t>419730529</t>
  </si>
  <si>
    <t>Očištění skalních ploch horolezeckou technikou odstranění vegetace včetně stažení k zemi, odklizení na hromady na vzdálenost do 50 m nebo na naložení na dopravní prostředek keřů a stromů do průměru 10 cm</t>
  </si>
  <si>
    <t>https://podminky.urs.cz/item/CS_URS_2024_02/155211112</t>
  </si>
  <si>
    <t>162201403</t>
  </si>
  <si>
    <t>Vodorovné přemístění větví stromů listnatých do 1 km D kmene přes 500 do 700 mm</t>
  </si>
  <si>
    <t>CS ÚRS 2024 01</t>
  </si>
  <si>
    <t>1639661097</t>
  </si>
  <si>
    <t>Vodorovné přemístění větví, kmenů nebo pařezů s naložením, složením a dopravou do 1000 m větví stromů listnatých, průměru kmene přes 500 do 700 mm</t>
  </si>
  <si>
    <t>https://podminky.urs.cz/item/CS_URS_2024_01/162201403</t>
  </si>
  <si>
    <t>162201411</t>
  </si>
  <si>
    <t>Vodorovné přemístění kmenů stromů listnatých do 1 km D kmene přes 100 do 300 mm</t>
  </si>
  <si>
    <t>394454924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</si>
  <si>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</si>
  <si>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</si>
  <si>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162201413</t>
  </si>
  <si>
    <t>Vodorovné přemístění kmenů stromů listnatých do 1 km D kmene přes 500 do 700 mm</t>
  </si>
  <si>
    <t>236457503</t>
  </si>
  <si>
    <t>Vodorovné přemístění větví, kmenů nebo pařezů s naložením, složením a dopravou do 1000 m kmenů stromů listnatých, průměru přes 500 do 700 mm</t>
  </si>
  <si>
    <t>https://podminky.urs.cz/item/CS_URS_2024_01/162201413</t>
  </si>
  <si>
    <t>162201421</t>
  </si>
  <si>
    <t>Vodorovné přemístění pařezů do 1 km D přes 100 do 300 mm</t>
  </si>
  <si>
    <t>-1260814664</t>
  </si>
  <si>
    <t>Vodorovné přemístění větví, kmenů nebo pařezů s naložením, složením a dopravou do 1000 m pařezů kmenů, průměru přes 100 do 300 mm</t>
  </si>
  <si>
    <t>https://podminky.urs.cz/item/CS_URS_2024_02/162201421</t>
  </si>
  <si>
    <t>162201423</t>
  </si>
  <si>
    <t>Vodorovné přemístění pařezů do 1 km D přes 500 do 700 mm</t>
  </si>
  <si>
    <t>1182605724</t>
  </si>
  <si>
    <t>Vodorovné přemístění větví, kmenů nebo pařezů s naložením, složením a dopravou do 1000 m pařezů kmenů, průměru přes 500 do 700 mm</t>
  </si>
  <si>
    <t>https://podminky.urs.cz/item/CS_URS_2024_01/162201423</t>
  </si>
  <si>
    <t>162351104</t>
  </si>
  <si>
    <t>Vodorovné přemístění přes 500 do 1000 m výkopku/sypaniny z horniny třídy těžitelnosti I skupiny 1 až 3</t>
  </si>
  <si>
    <t>-599611549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</si>
  <si>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</si>
  <si>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https://podminky.urs.cz/item/CS_URS_2024_02/162351104</t>
  </si>
  <si>
    <t>Poznámka k položce:_x000d_
Vhodnost materiálů do zpětných zásypů bude odsouhlasena geologem!!!!!</t>
  </si>
  <si>
    <t>"na meziksládku pro zpětné zásypy"</t>
  </si>
  <si>
    <t xml:space="preserve">"pro zpětný zásyp za rubem nových opěr pod těsnící vrstvou"   (0,97+1,26)*3,50</t>
  </si>
  <si>
    <t xml:space="preserve">"pro zpětný zásyp před lícem opěr pod dlažbou"   0,15*4,50*2</t>
  </si>
  <si>
    <t xml:space="preserve">"pro zpětný zásyp před lícem křídel"   3,98*1,50*2+4,86*1,50*2</t>
  </si>
  <si>
    <t xml:space="preserve">"pro zpětný zásyp výkopu po původním mostu"  5,61*7,10+6,18*5,59</t>
  </si>
  <si>
    <t>162751117</t>
  </si>
  <si>
    <t>Vodorovné přemístění přes 9 000 do 10000 m výkopku/sypaniny z horniny třídy těžitelnosti I skupiny 1 až 3</t>
  </si>
  <si>
    <t>M3</t>
  </si>
  <si>
    <t>-2031399633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</si>
  <si>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</si>
  <si>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</si>
  <si>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"odvoz přebytečné zeminy a podkladních vrstev vozovky na skládku"</t>
  </si>
  <si>
    <t>48,20*0,2+152,27+1,68+17,202-110,052</t>
  </si>
  <si>
    <t>20</t>
  </si>
  <si>
    <t>171201231</t>
  </si>
  <si>
    <t>Poplatek za uložení zeminy a kamení na recyklační skládce (skládkovné) kód odpadu 17 05 04</t>
  </si>
  <si>
    <t>T</t>
  </si>
  <si>
    <t>-823737369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</si>
  <si>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</si>
  <si>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</si>
  <si>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70,74*1,8</t>
  </si>
  <si>
    <t>171251201</t>
  </si>
  <si>
    <t>Uložení sypaniny na skládky nebo meziskládky</t>
  </si>
  <si>
    <t>-1341479582</t>
  </si>
  <si>
    <t>Uložení sypaniny na skládky nebo meziskládky bez hutnění s upravením uložené sypaniny do předepsaného tvaru</t>
  </si>
  <si>
    <t>https://podminky.urs.cz/item/CS_URS_2024_02/171251201</t>
  </si>
  <si>
    <t>48,20*0,2+152,27+1,68+17,202</t>
  </si>
  <si>
    <t>22</t>
  </si>
  <si>
    <t>962021112</t>
  </si>
  <si>
    <t>Bourání mostních zdí a pilířů z kamene</t>
  </si>
  <si>
    <t>-1728564033</t>
  </si>
  <si>
    <t>Bourání mostních konstrukcí zdiva a pilířů z kamene nebo cihel</t>
  </si>
  <si>
    <t>https://podminky.urs.cz/item/CS_URS_2024_02/962021112</t>
  </si>
  <si>
    <t>"op1" 2,62*3,16</t>
  </si>
  <si>
    <t>"op2" 2,60*3,18</t>
  </si>
  <si>
    <t>"křídla op 1" 1,82*(2,16+1,82)</t>
  </si>
  <si>
    <t>"křídla op2" 1,77*(1,15+1,25)</t>
  </si>
  <si>
    <t>23</t>
  </si>
  <si>
    <t>963051111</t>
  </si>
  <si>
    <t>Bourání mostní nosné konstrukce z ŽB</t>
  </si>
  <si>
    <t>466803205</t>
  </si>
  <si>
    <t>Bourání mostních konstrukcí nosných konstrukcí ze železového betonu</t>
  </si>
  <si>
    <t>https://podminky.urs.cz/item/CS_URS_2024_02/963051111</t>
  </si>
  <si>
    <t>0,30*3,07*8,36</t>
  </si>
  <si>
    <t>24</t>
  </si>
  <si>
    <t>966006211</t>
  </si>
  <si>
    <t>Odstranění svislých dopravních značek ze sloupů, sloupků nebo konzol</t>
  </si>
  <si>
    <t>2030509474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</si>
  <si>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</si>
  <si>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https://podminky.urs.cz/item/CS_URS_2024_02/966006211</t>
  </si>
  <si>
    <t>Poznámka k položce:_x000d_
Na meziskládku pro opětovné použití</t>
  </si>
  <si>
    <t>25</t>
  </si>
  <si>
    <t>966071711</t>
  </si>
  <si>
    <t>Bourání sloupků a vzpěr plotových ocelových do 2,5 m zabetonovaných</t>
  </si>
  <si>
    <t>-1492714700</t>
  </si>
  <si>
    <t>Bourání plotových sloupků a vzpěr ocelových trubkových nebo profilovaných výšky do 2,50 m zabetonovaných</t>
  </si>
  <si>
    <t>https://podminky.urs.cz/item/CS_URS_2024_02/966071711</t>
  </si>
  <si>
    <t>26</t>
  </si>
  <si>
    <t>966071822</t>
  </si>
  <si>
    <t>Rozebrání oplocení z drátěného pletiva se čtvercovými oky v přes 1,6 do 2,0 m</t>
  </si>
  <si>
    <t>1231236566</t>
  </si>
  <si>
    <t>Rozebrání oplocení z pletiva drátěného se čtvercovými oky, výšky přes 1,6 do 2,0 m</t>
  </si>
  <si>
    <t>https://podminky.urs.cz/item/CS_URS_2024_02/966071822</t>
  </si>
  <si>
    <t>16,73+4,10+19,15+2,50</t>
  </si>
  <si>
    <t>27</t>
  </si>
  <si>
    <t>966072811</t>
  </si>
  <si>
    <t>Rozebrání rámového oplocení na ocelové sloupky v přes 1 do 2 m</t>
  </si>
  <si>
    <t>-1885865791</t>
  </si>
  <si>
    <t>Rozebrání oplocení z dílců rámových na ocelové sloupky, výšky přes 1 do 2 m</t>
  </si>
  <si>
    <t>https://podminky.urs.cz/item/CS_URS_2024_02/966072811</t>
  </si>
  <si>
    <t>Poznámka k položce:_x000d_
Vjezdová brána, branka u kurtů</t>
  </si>
  <si>
    <t>3,30+1,00</t>
  </si>
  <si>
    <t>28</t>
  </si>
  <si>
    <t>966075141</t>
  </si>
  <si>
    <t>Odstranění kovového zábradlí vcelku</t>
  </si>
  <si>
    <t>-1702681262</t>
  </si>
  <si>
    <t>Odstranění různých konstrukcí na mostech kovového zábradlí vcelku</t>
  </si>
  <si>
    <t>https://podminky.urs.cz/item/CS_URS_2024_02/966075141</t>
  </si>
  <si>
    <t>"odstranění ocelového dvoumadlového zábradlí, odvoz do výkupny železa" 8,90*2,0</t>
  </si>
  <si>
    <t>29</t>
  </si>
  <si>
    <t>966077141</t>
  </si>
  <si>
    <t>Odstranění různých doplňkových ocelových konstrukcí hmotnosti přes 100 do 500 kg</t>
  </si>
  <si>
    <t>444497137</t>
  </si>
  <si>
    <t>Odstranění různých konstrukcí na mostech doplňkových ocelových konstrukcí hmotnosti jednotlivě přes 100 do 500 kg</t>
  </si>
  <si>
    <t>https://podminky.urs.cz/item/CS_URS_2024_02/966077141</t>
  </si>
  <si>
    <t>Poznámka k položce:_x000d_
I280 dl. 8,40m, 1ks 404kg</t>
  </si>
  <si>
    <t>997</t>
  </si>
  <si>
    <t>Přesun sutě</t>
  </si>
  <si>
    <t>30</t>
  </si>
  <si>
    <t>997211111</t>
  </si>
  <si>
    <t>Svislá doprava suti na v 3,5 m</t>
  </si>
  <si>
    <t>t</t>
  </si>
  <si>
    <t>-2097245234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</si>
  <si>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</si>
  <si>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https://podminky.urs.cz/item/CS_URS_2024_02/997211111</t>
  </si>
  <si>
    <t>Poznámka k položce:_x000d_
ocelové konstrukce odvoz do výkupy železa</t>
  </si>
  <si>
    <t>"betonové konstrukce" 7,70*2,50</t>
  </si>
  <si>
    <t>"nosníky I280" 1,62</t>
  </si>
  <si>
    <t>"kamenné konstrukce" 28,039*2,20</t>
  </si>
  <si>
    <t>"oplocení, brány, sloupky" 1,80</t>
  </si>
  <si>
    <t>"zábradlí" 0,36</t>
  </si>
  <si>
    <t>"silniční panely" 0,20*48,20*2,50</t>
  </si>
  <si>
    <t>31</t>
  </si>
  <si>
    <t>997211511</t>
  </si>
  <si>
    <t>Vodorovná doprava suti po suchu na vzdálenost do 1 km</t>
  </si>
  <si>
    <t>-2039263562</t>
  </si>
  <si>
    <t>Vodorovná doprava suti nebo vybouraných hmot suti se složením a hrubým urovnáním, na vzdálenost do 1 km</t>
  </si>
  <si>
    <t>https://podminky.urs.cz/item/CS_URS_2024_02/997211511</t>
  </si>
  <si>
    <t>108,816</t>
  </si>
  <si>
    <t>32</t>
  </si>
  <si>
    <t>997211519</t>
  </si>
  <si>
    <t>Příplatek ZKD 1 km u vodorovné dopravy suti</t>
  </si>
  <si>
    <t>1920538260</t>
  </si>
  <si>
    <t>Vodorovná doprava suti nebo vybouraných hmot suti se složením a hrubým urovnáním, na vzdálenost Příplatek k ceně za každý další započatý 1 km přes 1 km</t>
  </si>
  <si>
    <t>https://podminky.urs.cz/item/CS_URS_2024_02/997211519</t>
  </si>
  <si>
    <t>"dalších 9 km" 9*108,816</t>
  </si>
  <si>
    <t>33</t>
  </si>
  <si>
    <t>997221873</t>
  </si>
  <si>
    <t>Poplatek za uložení na recyklační skládce (skládkovné) stavebního odpadu zeminy a kamení zatříděného do Katalogu odpadů pod kódem 17 05 04</t>
  </si>
  <si>
    <t>797702479</t>
  </si>
  <si>
    <t>https://podminky.urs.cz/item/CS_URS_2024_02/997221873</t>
  </si>
  <si>
    <t>"kámen"28,039*2,40</t>
  </si>
  <si>
    <t>34</t>
  </si>
  <si>
    <t>997221862</t>
  </si>
  <si>
    <t>Poplatek za uložení na recyklační skládce (skládkovné) stavebního odpadu z armovaného betonu pod kódem 17 01 01</t>
  </si>
  <si>
    <t>-197804507</t>
  </si>
  <si>
    <t>Poplatek za uložení stavebního odpadu na recyklační skládce (skládkovné) z armovaného betonu zatříděného do Katalogu odpadů pod kódem 17 01 01</t>
  </si>
  <si>
    <t>https://podminky.urs.cz/item/CS_URS_2024_02/997221862</t>
  </si>
  <si>
    <t>7,70*2,50+48,20*0,20*2,50</t>
  </si>
  <si>
    <t xml:space="preserve">SO 101 - Chodník podél silnice I46             </t>
  </si>
  <si>
    <t xml:space="preserve">    1 - Zemní práce</t>
  </si>
  <si>
    <t xml:space="preserve">    2 - Zakládání</t>
  </si>
  <si>
    <t xml:space="preserve">      3 - Svislé a kompletní konstrukce</t>
  </si>
  <si>
    <t xml:space="preserve">    5 - Komunikace pozemní</t>
  </si>
  <si>
    <t xml:space="preserve">    998 - Přesun hmot</t>
  </si>
  <si>
    <t>PSV - Práce a dodávky PSV</t>
  </si>
  <si>
    <t xml:space="preserve">    767 - Konstrukce zámečnické</t>
  </si>
  <si>
    <t>113106122</t>
  </si>
  <si>
    <t>Rozebrání dlažeb z kamenných dlaždic komunikací pro pěší ručně</t>
  </si>
  <si>
    <t>468215150</t>
  </si>
  <si>
    <t>Rozebrání dlažeb komunikací pro pěší s přemístěním hmot na skládku na vzdálenost do 3 m nebo s naložením na dopravní prostředek s ložem z kameniva nebo živice a s jakoukoliv výplní spár ručně z kamenných dlaždic nebo desek</t>
  </si>
  <si>
    <t>https://podminky.urs.cz/item/CS_URS_2024_02/113106122</t>
  </si>
  <si>
    <t>Poznámka k položce:_x000d_
bude zpětně použito, včetně očištění, naložení, přesunu na meziskládku a zpět na místo použití!!!!</t>
  </si>
  <si>
    <t>"přídlažba ze žulových kostek podél obruby včetně očištění" 0,25*46,00</t>
  </si>
  <si>
    <t>113107223</t>
  </si>
  <si>
    <t>Odstranění podkladu z kameniva drceného tl přes 200 do 300 mm strojně pl přes 200 m2</t>
  </si>
  <si>
    <t>-211499519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</si>
  <si>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</si>
  <si>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https://podminky.urs.cz/item/CS_URS_2024_02/113107223</t>
  </si>
  <si>
    <t>"odstranění podkladních vrstev chodníku v tl. 25cm" 148,12</t>
  </si>
  <si>
    <t>113154123</t>
  </si>
  <si>
    <t>Frézování živičného krytu tl 50 mm pruh š přes 0,5 do 1 m pl do 500 m2 bez překážek v trase</t>
  </si>
  <si>
    <t>-747531139</t>
  </si>
  <si>
    <t>Frézování živičného podkladu nebo krytu s naložením na dopravní prostředek plochy do 500 m2 bez překážek v trase pruhu šířky přes 0,5 m do 1 m, tloušťky vrstvy 50 mm</t>
  </si>
  <si>
    <t>https://podminky.urs.cz/item/CS_URS_2024_01/113154123</t>
  </si>
  <si>
    <t>Poznámka k položce:_x000d_
Vjezd do dvora hostince</t>
  </si>
  <si>
    <t>"frézování v tl. 5cm" 148,12</t>
  </si>
  <si>
    <t>113202111</t>
  </si>
  <si>
    <t>Vytrhání obrub krajníků obrubníků stojatých</t>
  </si>
  <si>
    <t>1459499076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</si>
  <si>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</si>
  <si>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</si>
  <si>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Poznámka k položce:_x000d_
 obruba silniční</t>
  </si>
  <si>
    <t>46,50</t>
  </si>
  <si>
    <t>1891748666</t>
  </si>
  <si>
    <t>"patky zábradlí" 0,30*0,30*0,60*34</t>
  </si>
  <si>
    <t>162251102</t>
  </si>
  <si>
    <t>Vodorovné přemístění přes 20 do 50 m výkopku/sypaniny z horniny třídy těžitelnosti I skupiny 1 až 3</t>
  </si>
  <si>
    <t>-512091422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</si>
  <si>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</si>
  <si>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</si>
  <si>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>"podkladní vrstvy chodníku"148,12*0,25</t>
  </si>
  <si>
    <t>-891689091</t>
  </si>
  <si>
    <t>-1797391925</t>
  </si>
  <si>
    <t>-1074084498</t>
  </si>
  <si>
    <t>181311104</t>
  </si>
  <si>
    <t>Rozprostření ornice tl vrstvy přes 200 do 250 mm v rovině nebo ve svahu do 1:5 ručně</t>
  </si>
  <si>
    <t>1624102886</t>
  </si>
  <si>
    <t>Rozprostření a urovnání ornice v rovině nebo ve svahu sklonu do 1:5 ručně při souvislé ploše, tl. vrstvy přes 200 do 250 mm</t>
  </si>
  <si>
    <t>https://podminky.urs.cz/item/CS_URS_2024_02/181311104</t>
  </si>
  <si>
    <t>78,10+11,90+19,10</t>
  </si>
  <si>
    <t>181411132</t>
  </si>
  <si>
    <t>Založení parkového trávníku výsevem pl do 1000 m2 ve svahu přes 1:5 do 1:2</t>
  </si>
  <si>
    <t>M2</t>
  </si>
  <si>
    <t>-51110672</t>
  </si>
  <si>
    <t>Založení trávníku na půdě předem připravené plochy do 1000 m2 výsevem včetně utažení parkového na svahu přes 1:5 do 1:2</t>
  </si>
  <si>
    <t>https://podminky.urs.cz/item/CS_URS_2024_02/181411132</t>
  </si>
  <si>
    <t>109,100</t>
  </si>
  <si>
    <t>M</t>
  </si>
  <si>
    <t>00572410</t>
  </si>
  <si>
    <t>osivo směs travní parková</t>
  </si>
  <si>
    <t>KG</t>
  </si>
  <si>
    <t>935753334</t>
  </si>
  <si>
    <t>Zakládání</t>
  </si>
  <si>
    <t>275311126</t>
  </si>
  <si>
    <t>Základové patky a bloky z betonu prostého C 20/25</t>
  </si>
  <si>
    <t>-2034612822</t>
  </si>
  <si>
    <t>Základové konstrukce z betonu prostého patky a bloky ve výkopu nebo na hlavách pilot C 20/25</t>
  </si>
  <si>
    <t>https://podminky.urs.cz/item/CS_URS_2024_02/275311126</t>
  </si>
  <si>
    <t>Poznámka k položce:_x000d_
patky zábradlí</t>
  </si>
  <si>
    <t>0,30*0,30*0,60*34</t>
  </si>
  <si>
    <t>Svislé a kompletní konstrukce</t>
  </si>
  <si>
    <t>348171111</t>
  </si>
  <si>
    <t>Osazení mostního ocelového zábradlí nesnímatelného do betonu říms přímo</t>
  </si>
  <si>
    <t>1041051108</t>
  </si>
  <si>
    <t>Osazení mostního ocelového zábradlí přímo do betonu říms</t>
  </si>
  <si>
    <t>https://podminky.urs.cz/item/CS_URS_2024_02/348171111</t>
  </si>
  <si>
    <t>Poznámka k položce:_x000d_
mostní zábradlí se svislou výplní výšky 1,1m, kotveno přes patní plechy na chem. kotvu, včetně podlití platbetonem tl. 10 mm, včetně kotvení a vývrtů, vlepení kotev</t>
  </si>
  <si>
    <t>6,50</t>
  </si>
  <si>
    <t>14011036</t>
  </si>
  <si>
    <t>prvky zábradlí S235</t>
  </si>
  <si>
    <t>-11639007</t>
  </si>
  <si>
    <t>Poznámka k položce:_x000d_
ocelové mostní zábradlí vč PKO</t>
  </si>
  <si>
    <t>(5,55+4,044+5,55*1,10+0,2*0,2*0,012*7850+2,47*0,94*7)*0,001*1,0*1,15*6,50</t>
  </si>
  <si>
    <t>Komunikace pozemní</t>
  </si>
  <si>
    <t>564801112</t>
  </si>
  <si>
    <t>Podklad ze štěrkodrtě ŠD plochy přes 100 m2 tl 40 mm</t>
  </si>
  <si>
    <t>566336325</t>
  </si>
  <si>
    <t>Podklad ze štěrkodrti ŠD s rozprostřením a zhutněním plochy přes 100 m2, po zhutnění tl. 40 mm</t>
  </si>
  <si>
    <t>https://podminky.urs.cz/item/CS_URS_2024_02/564801112</t>
  </si>
  <si>
    <t>"ŠD fr. 4/8"87,46+14,93</t>
  </si>
  <si>
    <t>564861011</t>
  </si>
  <si>
    <t>Podklad ze štěrkodrtě ŠD plochy do 100 m2 tl 200 mm</t>
  </si>
  <si>
    <t>1800441086</t>
  </si>
  <si>
    <t>Podklad ze štěrkodrti ŠD s rozprostřením a zhutněním plochy jednotlivě do 100 m2, po zhutnění tl. 200 mm</t>
  </si>
  <si>
    <t>https://podminky.urs.cz/item/CS_URS_2024_02/564861011</t>
  </si>
  <si>
    <t>"ŠD 0/32" 87,46+14,93</t>
  </si>
  <si>
    <t>596811121</t>
  </si>
  <si>
    <t>Kladení betonové dlažby komunikací pro pěší do lože z kameniva velikosti do 0,09 m2 pl přes 50 do 100 m2</t>
  </si>
  <si>
    <t>-1030493835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</si>
  <si>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50 do 100 m2</t>
  </si>
  <si>
    <t>https://podminky.urs.cz/item/CS_URS_2024_02/596811121</t>
  </si>
  <si>
    <t>87,46+14,93</t>
  </si>
  <si>
    <t>59245018</t>
  </si>
  <si>
    <t>dlažba skladebná betonová 200x100mm tl 60mm přírodní</t>
  </si>
  <si>
    <t>-1549680885</t>
  </si>
  <si>
    <t>102,39-0,4*3,20*2</t>
  </si>
  <si>
    <t>99,83*1,03 'Přepočtené koeficientem množství</t>
  </si>
  <si>
    <t>59245006</t>
  </si>
  <si>
    <t>dlažba pro nevidomé betonová 200x100mm tl 60mm barevná</t>
  </si>
  <si>
    <t>1582963291</t>
  </si>
  <si>
    <t>0,4*3,20*2</t>
  </si>
  <si>
    <t>2,56*1,03 'Přepočtené koeficientem množství</t>
  </si>
  <si>
    <t>911331131</t>
  </si>
  <si>
    <t>Svodidlo ocelové jednostranné zádržnosti H1 se zaberaněním sloupků ve vzdálenosti do 2 m</t>
  </si>
  <si>
    <t>1053662325</t>
  </si>
  <si>
    <t>Silniční svodidlo ocelové se zaberaněním sloupků jednostranné úroveň zádržnosti H1 vzdálenosti sloupků do 2 m</t>
  </si>
  <si>
    <t>https://podminky.urs.cz/item/CS_URS_2024_02/911331131</t>
  </si>
  <si>
    <t>"nový náběh svodidla" 4,500</t>
  </si>
  <si>
    <t>916131113</t>
  </si>
  <si>
    <t>Osazení silničního obrubníku betonového ležatého s boční opěrou do lože z betonu prostého</t>
  </si>
  <si>
    <t>-1471361405</t>
  </si>
  <si>
    <t>Osazení silničního obrubníku betonového se zřízením lože, s vyplněním a zatřením spár cementovou maltou ležatého s boční opěrou z betonu prostého, do lože z betonu prostého</t>
  </si>
  <si>
    <t>https://podminky.urs.cz/item/CS_URS_2024_02/916131113</t>
  </si>
  <si>
    <t>41,30+3,70</t>
  </si>
  <si>
    <t>59217031</t>
  </si>
  <si>
    <t>obrubník silniční betonový 1000x150x250mm</t>
  </si>
  <si>
    <t>1459499047</t>
  </si>
  <si>
    <t>45,00</t>
  </si>
  <si>
    <t>45*1,02 'Přepočtené koeficientem množství</t>
  </si>
  <si>
    <t>916132112</t>
  </si>
  <si>
    <t>Osazení obruby z betonové přídlažby bez boční opěry do lože z betonu prostého</t>
  </si>
  <si>
    <t>-1258902723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</si>
  <si>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</si>
  <si>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https://podminky.urs.cz/item/CS_URS_2024_02/916132112</t>
  </si>
  <si>
    <t>0,25*(9,00+46,00)</t>
  </si>
  <si>
    <t>RMAT0001</t>
  </si>
  <si>
    <t>krajník ze žulových kostek 100x100x100</t>
  </si>
  <si>
    <t>-512895986</t>
  </si>
  <si>
    <t>Poznámka k položce:_x000d_
46,0 m z původních kostek, 9,00 m nový materiál</t>
  </si>
  <si>
    <t>0,25*9,00</t>
  </si>
  <si>
    <t>2,25*1,02 'Přepočtené koeficientem množství</t>
  </si>
  <si>
    <t>916231212</t>
  </si>
  <si>
    <t>Osazení chodníkového obrubníku betonového stojatého bez boční opěry do lože z betonu prostého</t>
  </si>
  <si>
    <t>952459883</t>
  </si>
  <si>
    <t>Osazení chodníkového obrubníku betonového se zřízením lože, s vyplněním a zatřením spár cementovou maltou stojatého bez boční opěry, do lože z betonu prostého</t>
  </si>
  <si>
    <t>https://podminky.urs.cz/item/CS_URS_2024_02/916231212</t>
  </si>
  <si>
    <t>43,20+44,50+5,80+4,80</t>
  </si>
  <si>
    <t>59217017</t>
  </si>
  <si>
    <t>obrubník betonový chodníkový 1000x100x250mm</t>
  </si>
  <si>
    <t>1549023865</t>
  </si>
  <si>
    <t>98,3*1,02 'Přepočtené koeficientem množství</t>
  </si>
  <si>
    <t>919735112</t>
  </si>
  <si>
    <t>Řezání stávajícího živičného krytu hl přes 50 do 100 mm</t>
  </si>
  <si>
    <t>1492061632</t>
  </si>
  <si>
    <t>Řezání stávajícího živičného krytu nebo podkladu hloubky přes 50 do 100 mm</t>
  </si>
  <si>
    <t>https://podminky.urs.cz/item/CS_URS_2024_02/919735112</t>
  </si>
  <si>
    <t>"řezání živ. krytu stávajícího chodníku vpravo od mostuv tl. 50cm" 1,60</t>
  </si>
  <si>
    <t>966005111</t>
  </si>
  <si>
    <t>Rozebrání a odstranění silničního zábradlí se sloupky osazenými s betonovými patkami</t>
  </si>
  <si>
    <t>389101077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</si>
  <si>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</si>
  <si>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https://podminky.urs.cz/item/CS_URS_2024_02/966005111</t>
  </si>
  <si>
    <t>51,66+6,50</t>
  </si>
  <si>
    <t>966005311</t>
  </si>
  <si>
    <t>Rozebrání a odstranění silničního svodidla s jednou pásnicí</t>
  </si>
  <si>
    <t>628289081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</si>
  <si>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</si>
  <si>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https://podminky.urs.cz/item/CS_URS_2024_02/966005311</t>
  </si>
  <si>
    <t>998</t>
  </si>
  <si>
    <t>Přesun hmot</t>
  </si>
  <si>
    <t>998223011</t>
  </si>
  <si>
    <t>Přesun hmot pro pozemní komunikace s krytem dlážděným</t>
  </si>
  <si>
    <t>710854400</t>
  </si>
  <si>
    <t>Přesun hmot pro pozemní komunikace s krytem dlážděným dopravní vzdálenost do 200 m jakékoliv délky objektu</t>
  </si>
  <si>
    <t>https://podminky.urs.cz/item/CS_URS_2024_02/998223011</t>
  </si>
  <si>
    <t>PSV</t>
  </si>
  <si>
    <t>Práce a dodávky PSV</t>
  </si>
  <si>
    <t>767</t>
  </si>
  <si>
    <t>Konstrukce zámečnické</t>
  </si>
  <si>
    <t>767163122</t>
  </si>
  <si>
    <t>Montáž přímého kovového zábradlí do betonu v rovině v exteriéru</t>
  </si>
  <si>
    <t>2095590255</t>
  </si>
  <si>
    <t>Montáž zábradlí přímého v exteriéru v rovině (na rovné ploše) kotveného do betonu</t>
  </si>
  <si>
    <t>https://podminky.urs.cz/item/CS_URS_2024_02/767163122</t>
  </si>
  <si>
    <t>45,40+6,60</t>
  </si>
  <si>
    <t>55342283</t>
  </si>
  <si>
    <t>zábradlí s lankovou výplní s bočním kotvením, kulatý sloupek</t>
  </si>
  <si>
    <t>-545751974</t>
  </si>
  <si>
    <t>Poznámka k položce:_x000d_
včetně PKO, sloupky a madlo TR45,0x3,0, sloupky á2,0 m, 2x lanko nerez pr. 10 mm, včetně dilatačních spojek madel, délka sloupků 1,60m</t>
  </si>
  <si>
    <t>997013875</t>
  </si>
  <si>
    <t>Poplatek za uložení stavebního odpadu na recyklační skládce (skládkovné) asfaltového bez obsahu dehtu zatříděného do Katalogu odpadů pod kódem 17 03 02</t>
  </si>
  <si>
    <t>-11507425</t>
  </si>
  <si>
    <t>https://podminky.urs.cz/item/CS_URS_2024_02/997013875</t>
  </si>
  <si>
    <t>"frézát v tl. 5cm" 148,12*0,05*2,2</t>
  </si>
  <si>
    <t>35</t>
  </si>
  <si>
    <t>-814329203</t>
  </si>
  <si>
    <t>"zábradlí" 0,06*(51,66+6,50)</t>
  </si>
  <si>
    <t>36</t>
  </si>
  <si>
    <t>997211211</t>
  </si>
  <si>
    <t>Svislá doprava vybouraných hmot na v 3,5 m</t>
  </si>
  <si>
    <t>-1225683688</t>
  </si>
  <si>
    <t>Svislá doprava suti nebo vybouraných hmot s naložením do dopravního zařízení a s vyprázdněním dopravního zařízení na hromadu nebo do dopravního prostředku vybouraných hmot na výšku do 3,5 m</t>
  </si>
  <si>
    <t>https://podminky.urs.cz/item/CS_URS_2024_02/997211211</t>
  </si>
  <si>
    <t>"obruby" 0,15*0,25*46,50*2,5</t>
  </si>
  <si>
    <t>"frézát v tl. 5cm" 16,293</t>
  </si>
  <si>
    <t>37</t>
  </si>
  <si>
    <t>-1876613713</t>
  </si>
  <si>
    <t>Poznámka k položce:_x000d_
přídlažka uložena na meziskládku, bude použito v SO 201</t>
  </si>
  <si>
    <t>38</t>
  </si>
  <si>
    <t>-1044722377</t>
  </si>
  <si>
    <t xml:space="preserve">Poznámka k položce:_x000d_
_x000d_
</t>
  </si>
  <si>
    <t>"frézát v tl. 5cm, dalších 9km" 9*16,293*2,2</t>
  </si>
  <si>
    <t>39</t>
  </si>
  <si>
    <t>997221861</t>
  </si>
  <si>
    <t>Poplatek za uložení na recyklační skládce (skládkovné) stavebního odpadu z prostého betonu pod kódem 17 01 01</t>
  </si>
  <si>
    <t>161117462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</si>
  <si>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</si>
  <si>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</si>
  <si>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SO 102 - Chodník podél tenisových kurtů</t>
  </si>
  <si>
    <t xml:space="preserve">    6 - Úpravy povrchů, podlahy a osazování výplní</t>
  </si>
  <si>
    <t>3 - Svislé a kompletní konstrukce</t>
  </si>
  <si>
    <t>711 - Izolace proti vodě, vlhkosti a plynům</t>
  </si>
  <si>
    <t>212312111</t>
  </si>
  <si>
    <t>Lože pro trativody z betonu prostého</t>
  </si>
  <si>
    <t>46916603</t>
  </si>
  <si>
    <t>https://podminky.urs.cz/item/CS_URS_2024_02/212312111</t>
  </si>
  <si>
    <t>"podkladní beton drenáže z C 12/15 X0" 0,20*0,20*54,0</t>
  </si>
  <si>
    <t>212752402</t>
  </si>
  <si>
    <t>Trativod z drenážních trubek korugovaných PE-HD SN 8 perforace 360° včetně lože otevřený výkop DN 150 pro liniové stavby</t>
  </si>
  <si>
    <t>2079032830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</si>
  <si>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</si>
  <si>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https://podminky.urs.cz/item/CS_URS_2024_02/212752402</t>
  </si>
  <si>
    <t xml:space="preserve">drenážní perforovaná trubka DN 100, vč. vyústění drenáže" </t>
  </si>
  <si>
    <t>54,00+3*5,00+3*5,00</t>
  </si>
  <si>
    <t>274321118</t>
  </si>
  <si>
    <t>Základové pasy, prahy, věnce a ostruhy mostních konstrukcí ze ŽB C 30/37</t>
  </si>
  <si>
    <t>-737981886</t>
  </si>
  <si>
    <t>Základové konstrukce z betonu železového pásy, prahy, věnce a ostruhy ve výkopu nebo na hlavách pilot C 30/37</t>
  </si>
  <si>
    <t>https://podminky.urs.cz/item/CS_URS_2024_02/274321118</t>
  </si>
  <si>
    <t xml:space="preserve"> 36,0*0,6*0,4 + 17,75*0,8*0,4 +38,91*0,2 </t>
  </si>
  <si>
    <t>274354111</t>
  </si>
  <si>
    <t>Bednění základových pasů - zřízení</t>
  </si>
  <si>
    <t>-474248118</t>
  </si>
  <si>
    <t>Bednění základových konstrukcí pasů, prahů, věnců a ostruh zřízení</t>
  </si>
  <si>
    <t>https://podminky.urs.cz/item/CS_URS_2024_02/274354111</t>
  </si>
  <si>
    <t>53,75*0,4*2+38,91*2</t>
  </si>
  <si>
    <t>274354211</t>
  </si>
  <si>
    <t>Bednění základových pasů - odstranění</t>
  </si>
  <si>
    <t>1028693499</t>
  </si>
  <si>
    <t>Bednění základových konstrukcí pasů, prahů, věnců a ostruh odstranění bednění</t>
  </si>
  <si>
    <t>https://podminky.urs.cz/item/CS_URS_2024_02/274354211</t>
  </si>
  <si>
    <t>120,82</t>
  </si>
  <si>
    <t>274361116</t>
  </si>
  <si>
    <t>Výztuž základových pasů, prahů, věnců a ostruh z betonářské oceli 10 505</t>
  </si>
  <si>
    <t>1676257197</t>
  </si>
  <si>
    <t>Výztuž základových konstrukcí pasů, prahů, věnců a ostruh z betonářské oceli 10 505 (R) nebo BSt 500</t>
  </si>
  <si>
    <t>https://podminky.urs.cz/item/CS_URS_2024_02/274361116</t>
  </si>
  <si>
    <t>Poznámka k položce:_x000d_
"výztuž bet. základu z oceli B 500B, spotřeba 100 kg/m3"</t>
  </si>
  <si>
    <t>22,102*0,1</t>
  </si>
  <si>
    <t>0,30*0,30*0,60*49*1,2</t>
  </si>
  <si>
    <t>"ŠD fr. 4/8"122,70</t>
  </si>
  <si>
    <t>"ŠD 0/32" 122,70</t>
  </si>
  <si>
    <t>122,70</t>
  </si>
  <si>
    <t>122,7*1,03 'Přepočtené koeficientem množství</t>
  </si>
  <si>
    <t>Úpravy povrchů, podlahy a osazování výplní</t>
  </si>
  <si>
    <t>622331141</t>
  </si>
  <si>
    <t>Cementová omítka štuková dvouvrstvá vnějších stěn nanášená ručně</t>
  </si>
  <si>
    <t>983409068</t>
  </si>
  <si>
    <t>Omítka cementová vnějších ploch nanášená ručně dvouvrstvá, tloušťky jádrové omítky do 15 mm a tloušťky štuku do 3 mm štuková stěn</t>
  </si>
  <si>
    <t>https://podminky.urs.cz/item/CS_URS_2024_02/622331141</t>
  </si>
  <si>
    <t>"úprava stávající stěny"5,64*1,35</t>
  </si>
  <si>
    <t>871351101</t>
  </si>
  <si>
    <t>Montáž potrubí z PVC SDR 11 těsněných gumovým kroužkem otevřený výkop D 225 x 8,6 mm</t>
  </si>
  <si>
    <t>-771148688</t>
  </si>
  <si>
    <t>Montáž vodovodního potrubí z tvrdého PVC-U v otevřeném výkopu z tvrdého PVC s integrovaným těsněnim SDR 11/PN10 D 225 x 8,6 mm</t>
  </si>
  <si>
    <t>https://podminky.urs.cz/item/CS_URS_2024_02/871351101</t>
  </si>
  <si>
    <t>Poznámka k položce:_x000d_
včetně likvidace a odvozu na skládku, vč skládkovného</t>
  </si>
  <si>
    <t>28611634</t>
  </si>
  <si>
    <t>trubka vodovodní PVC-O pro rozvod pitné vody PN 16 200x4,9mm</t>
  </si>
  <si>
    <t>-630612299</t>
  </si>
  <si>
    <t>Poznámka k položce:_x000d_
včetně napojení na stávající potrubí, včetně tvaroek apod, včetně obsypu ŠP 300X300mm</t>
  </si>
  <si>
    <t>100*1,015 'Přepočtené koeficientem množství</t>
  </si>
  <si>
    <t>-818179887</t>
  </si>
  <si>
    <t>5,80+64,40+8,30</t>
  </si>
  <si>
    <t>78,5*1,02 'Přepočtené koeficientem množství</t>
  </si>
  <si>
    <t>931992121</t>
  </si>
  <si>
    <t>Výplň dilatačních spár z extrudovaného polystyrénu tl 20 mm</t>
  </si>
  <si>
    <t>1276156803</t>
  </si>
  <si>
    <t>Výplň dilatačních spár z polystyrenu extrudovaného, tloušťky 20 mm</t>
  </si>
  <si>
    <t>https://podminky.urs.cz/item/CS_URS_2024_02/931992121</t>
  </si>
  <si>
    <t xml:space="preserve">4*(0,6*0,4)+4*(0,9*0,2) </t>
  </si>
  <si>
    <t>931994102</t>
  </si>
  <si>
    <t>Těsnění dilatační spáry betonové konstrukce povrchovým těsnicím pásem</t>
  </si>
  <si>
    <t>-1715156889</t>
  </si>
  <si>
    <t>Těsnění spáry betonové konstrukce pásy, profily, tmely těsnicím pásem povrchovým, spáry dilatační</t>
  </si>
  <si>
    <t>https://podminky.urs.cz/item/CS_URS_2024_02/931994102</t>
  </si>
  <si>
    <t xml:space="preserve">4*(0,8+0,4+0,2) </t>
  </si>
  <si>
    <t>935113111</t>
  </si>
  <si>
    <t>Osazení odvodňovacího polymerbetonového žlabu s krycím roštem šířky do 200 mm</t>
  </si>
  <si>
    <t>-1580136169</t>
  </si>
  <si>
    <t>Osazení odvodňovacího žlabu s krycím roštem polymerbetonového šířky do 200 mm</t>
  </si>
  <si>
    <t>https://podminky.urs.cz/item/CS_URS_2024_02/935113111</t>
  </si>
  <si>
    <t>59227011</t>
  </si>
  <si>
    <t>žlab odvodňovací z polymerbetonu se spádem dna 0,5% 130x180mm</t>
  </si>
  <si>
    <t>-305280389</t>
  </si>
  <si>
    <t>961041211</t>
  </si>
  <si>
    <t>Bourání mostních základů z betonu prostého</t>
  </si>
  <si>
    <t>1191285294</t>
  </si>
  <si>
    <t>Bourání mostních konstrukcí základů z prostého betonu</t>
  </si>
  <si>
    <t>https://podminky.urs.cz/item/CS_URS_2024_02/961041211</t>
  </si>
  <si>
    <t>"základ stávajícího oplocení tenisových kurtů"0,50*0,20*53,80</t>
  </si>
  <si>
    <t>981511112</t>
  </si>
  <si>
    <t>Demolice konstrukcí objektů zděných na MC postupným rozebíráním</t>
  </si>
  <si>
    <t>310488652</t>
  </si>
  <si>
    <t>Demolice konstrukcí objektů postupným rozebíráním zdiva na maltu cementovou z cihel nebo tvárnic</t>
  </si>
  <si>
    <t>https://podminky.urs.cz/item/CS_URS_2024_02/981511112</t>
  </si>
  <si>
    <t>"zděná zídka na konci úseku" 0,50*1,65*5,70</t>
  </si>
  <si>
    <t>-1879032403</t>
  </si>
  <si>
    <t>Poznámka k položce:_x000d_
výška sloupků 3,0 m</t>
  </si>
  <si>
    <t>966071823</t>
  </si>
  <si>
    <t>Rozebrání oplocení z drátěného pletiva se čtvercovými oky v přes 2,0 do 4,0 m</t>
  </si>
  <si>
    <t>-1003554288</t>
  </si>
  <si>
    <t>Rozebrání oplocení z pletiva drátěného se čtvercovými oky, výšky přes 2,0 do 4,0 m</t>
  </si>
  <si>
    <t>https://podminky.urs.cz/item/CS_URS_2024_02/966071823</t>
  </si>
  <si>
    <t>50,75</t>
  </si>
  <si>
    <t>-869284640</t>
  </si>
  <si>
    <t>Poznámka k položce:_x000d_
branka u kurtů na konci úseku</t>
  </si>
  <si>
    <t>1575709230</t>
  </si>
  <si>
    <t>49176434</t>
  </si>
  <si>
    <t>Poznámka k položce:_x000d_
včetně PKO, sloupky a madlo TR45,0x3,0, sloupky á2,0 m, 2x lanko nerez pr. 10 mm, včetně dilatačních spojek madel, délka sloupků 1,60m, S235</t>
  </si>
  <si>
    <t>95,30</t>
  </si>
  <si>
    <t>"dlažba 30x30" 3,25*2,25</t>
  </si>
  <si>
    <t>2,20</t>
  </si>
  <si>
    <t>122251103</t>
  </si>
  <si>
    <t>Odkopávky a prokopávky nezapažené v hornině třídy těžitelnosti I skupiny 3 objem do 100 m3 strojně</t>
  </si>
  <si>
    <t>Odkopávky a prokopávky nezapažené strojně v hornině třídy těžitelnosti I skupiny 3 přes 50 do 100 m3</t>
  </si>
  <si>
    <t>https://podminky.urs.cz/item/CS_URS_2024_02/122251103</t>
  </si>
  <si>
    <t>"patky zábradlí" 0,30*0,30*0,60*48</t>
  </si>
  <si>
    <t>"terén pod chodníkem" 0,50*122,70*1,80</t>
  </si>
  <si>
    <t>"rýha vodovodu" 100*0,30*1,0</t>
  </si>
  <si>
    <t>"výkop pro základ zdi" 0,65*53,80</t>
  </si>
  <si>
    <t xml:space="preserve">"pro zpětný zásyp, odvoz na meziskládku a odvoz z meziskládky" </t>
  </si>
  <si>
    <t>"pláň mezi 201 a novou zdí" 0,20*5,60*2,43*2</t>
  </si>
  <si>
    <t>"pod chodníkem a kolem základu nové zdi a rýha vodovodu" 0,96*53,80*2</t>
  </si>
  <si>
    <t>"pláň na konci úseku" 0,20*11,55*1,80*2</t>
  </si>
  <si>
    <t>"odvoz přebytečné zeminy na skládku"177,992-112,898</t>
  </si>
  <si>
    <t>167151101</t>
  </si>
  <si>
    <t>Nakládání výkopku z hornin třídy těžitelnosti I skupiny 1 až 3 do 100 m3</t>
  </si>
  <si>
    <t>-553433866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</si>
  <si>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</si>
  <si>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</si>
  <si>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 xml:space="preserve">"naložení materiálu z meziskládky pro zpětný zásyp" </t>
  </si>
  <si>
    <t>"pláň mezi 201 a novou zdí" 0,20*5,60*2,43</t>
  </si>
  <si>
    <t>"pod chodníkem a kolem základu nové zdi a rýha vodovodu" 0,96*53,80</t>
  </si>
  <si>
    <t>"pláň na konci úseku" 0,20*11,55*1,80</t>
  </si>
  <si>
    <t>65,094</t>
  </si>
  <si>
    <t>177,992</t>
  </si>
  <si>
    <t>174151101</t>
  </si>
  <si>
    <t>Zásyp jam, šachet rýh nebo kolem objektů sypaninou se zhutněním</t>
  </si>
  <si>
    <t>-647910954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</si>
  <si>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</si>
  <si>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</si>
  <si>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Poznámka k položce:_x000d_
materiál z meziskládky</t>
  </si>
  <si>
    <t>39,0</t>
  </si>
  <si>
    <t>40</t>
  </si>
  <si>
    <t>41</t>
  </si>
  <si>
    <t>42</t>
  </si>
  <si>
    <t>338171125</t>
  </si>
  <si>
    <t>Osazování sloupků a vzpěr plotových ocelových v přes 2 do 2,6 m ukotvením k pevnému podkladu</t>
  </si>
  <si>
    <t>-691333047</t>
  </si>
  <si>
    <t>Montáž sloupků a vzpěr plotových ocelových trubkových nebo profilovaných výšky přes 2 do 2,6 m ukotvením k pevnému podkladu</t>
  </si>
  <si>
    <t>https://podminky.urs.cz/item/CS_URS_2024_02/338171125</t>
  </si>
  <si>
    <t>"sloupky"33</t>
  </si>
  <si>
    <t>"vzpěry"8</t>
  </si>
  <si>
    <t>"příčel"32*2</t>
  </si>
  <si>
    <t>43</t>
  </si>
  <si>
    <t>RMAT0003</t>
  </si>
  <si>
    <t>plotový sloupek ocelový</t>
  </si>
  <si>
    <t>363451512</t>
  </si>
  <si>
    <t>prvky oplocení</t>
  </si>
  <si>
    <t>Poznámka k položce:_x000d_
materiál S235 včetně PKO</t>
  </si>
  <si>
    <t>"sloupky"33*3,0*12,9*0,001*1,05</t>
  </si>
  <si>
    <t>"vzpěry"8*2,8*12,9*0,001*1,05</t>
  </si>
  <si>
    <t>"příčel"32*2*2*4,841*0,001*1,05</t>
  </si>
  <si>
    <t>44</t>
  </si>
  <si>
    <t>348401140</t>
  </si>
  <si>
    <t>Montáž oplocení ze strojového pletiva s napínacími dráty v přes 2,0 do 4,0 m</t>
  </si>
  <si>
    <t>-1023240724</t>
  </si>
  <si>
    <t>Montáž oplocení z pletiva strojového s napínacími dráty přes 2,0 do 4,0 m</t>
  </si>
  <si>
    <t>https://podminky.urs.cz/item/CS_URS_2024_02/348401140</t>
  </si>
  <si>
    <t>45</t>
  </si>
  <si>
    <t>RMAT0002</t>
  </si>
  <si>
    <t>strojové pletivo</t>
  </si>
  <si>
    <t>1181712781</t>
  </si>
  <si>
    <t xml:space="preserve">poplastované čtyřhranné "sportovní"  pletivo v roli s napínacím drátem, oka 40×40 mm, průměr drátu 3,0 mm, barva zelená </t>
  </si>
  <si>
    <t>Poznámka k položce:_x000d_
celková výška 3,0m, položka včetně napínacího drátu a uchycení ke konstrukci plotu</t>
  </si>
  <si>
    <t>3*53,75*1,1</t>
  </si>
  <si>
    <t>711</t>
  </si>
  <si>
    <t>Izolace proti vodě, vlhkosti a plynům</t>
  </si>
  <si>
    <t>46</t>
  </si>
  <si>
    <t>711111001</t>
  </si>
  <si>
    <t>Provedení izolace proti zemní vlhkosti vodorovné za studena nátěrem penetračním</t>
  </si>
  <si>
    <t>915432210</t>
  </si>
  <si>
    <t>Provedení izolace proti zemní vlhkosti natěradly a tmely za studena na ploše vodorovné V nátěrem penetračním</t>
  </si>
  <si>
    <t>https://podminky.urs.cz/item/CS_URS_2024_02/711111001</t>
  </si>
  <si>
    <t xml:space="preserve">(0,8+1,86)*53,75 </t>
  </si>
  <si>
    <t>47</t>
  </si>
  <si>
    <t>11163150</t>
  </si>
  <si>
    <t>lak penetrační asfaltový</t>
  </si>
  <si>
    <t>1081093484</t>
  </si>
  <si>
    <t>142,975*0,0005</t>
  </si>
  <si>
    <t>48</t>
  </si>
  <si>
    <t>711113125</t>
  </si>
  <si>
    <t>Izolace proti vlhkosti na svislé ploše za studena těsnicí hmotou dvousložkovou na bázi polymery modifikované živičné emulze</t>
  </si>
  <si>
    <t>1929991976</t>
  </si>
  <si>
    <t>Izolace proti zemní vlhkosti natěradly a tmely za studena na ploše svislé S těsnicí hmotou dvousložkovou na bázi polymery modifikované živice</t>
  </si>
  <si>
    <t>https://podminky.urs.cz/item/CS_URS_2024_02/711113125</t>
  </si>
  <si>
    <t>(0,8+1,86)*53,75*2</t>
  </si>
  <si>
    <t>49</t>
  </si>
  <si>
    <t>711142559</t>
  </si>
  <si>
    <t>Provedení izolace proti zemní vlhkosti pásy přitavením svislé NAIP</t>
  </si>
  <si>
    <t>-622181555</t>
  </si>
  <si>
    <t>Provedení izolace proti zemní vlhkosti pásy přitavením NAIP na ploše svislé S</t>
  </si>
  <si>
    <t>https://podminky.urs.cz/item/CS_URS_2024_02/711142559</t>
  </si>
  <si>
    <t>4*(0,8+1,86)</t>
  </si>
  <si>
    <t>50</t>
  </si>
  <si>
    <t>62832002</t>
  </si>
  <si>
    <t>pás asfaltový natavitelný oxidovaný s vložkou ze skleněné rohože typu V60 s hrubozrnným posypem tl 4,2mm</t>
  </si>
  <si>
    <t>405742028</t>
  </si>
  <si>
    <t>51</t>
  </si>
  <si>
    <t>919726124</t>
  </si>
  <si>
    <t>Geotextilie pro ochranu, separaci a filtraci netkaná měrná hm přes 500 do 800 g/m2</t>
  </si>
  <si>
    <t>529361580</t>
  </si>
  <si>
    <t>Geotextilie netkaná pro ochranu, separaci nebo filtraci měrná hmotnost přes 500 do 800 g/m2</t>
  </si>
  <si>
    <t>https://podminky.urs.cz/item/CS_URS_2024_02/919726124</t>
  </si>
  <si>
    <t>Poznámka k položce:_x000d_
geotextilie 600g/m2, 20% na přesahy</t>
  </si>
  <si>
    <t>52</t>
  </si>
  <si>
    <t>"plot" 0,1*53,75</t>
  </si>
  <si>
    <t>53</t>
  </si>
  <si>
    <t>"obruby" 0,15*0,25*2,20*2,3</t>
  </si>
  <si>
    <t>"dlažba" 0,04*7,313*2,3</t>
  </si>
  <si>
    <t>54</t>
  </si>
  <si>
    <t>55</t>
  </si>
  <si>
    <t>"dalších 9km" 9*6,238</t>
  </si>
  <si>
    <t>56</t>
  </si>
  <si>
    <t xml:space="preserve">SO 201 -  Most ev.č. M10</t>
  </si>
  <si>
    <t>21411</t>
  </si>
  <si>
    <t>2 - Zakládání</t>
  </si>
  <si>
    <t>4 - Vodorovné konstrukce</t>
  </si>
  <si>
    <t>5 - Komunikace pozemní</t>
  </si>
  <si>
    <t>6 - Úpravy povrchů, podlahy a osazování výplní</t>
  </si>
  <si>
    <t>741 - Elektroinstalace - silnoproud</t>
  </si>
  <si>
    <t>998 - Přesun hmot</t>
  </si>
  <si>
    <t>871363123</t>
  </si>
  <si>
    <t>Montáž kanalizačního potrubí hladkého plnostěnného SN 12 z PVC-U DN 250</t>
  </si>
  <si>
    <t>890071114</t>
  </si>
  <si>
    <t>Montáž kanalizačního potrubí z tvrdého PVC-U hladkého plnostěnného tuhost SN 12 DN 250</t>
  </si>
  <si>
    <t>https://podminky.urs.cz/item/CS_URS_2024_02/871363123</t>
  </si>
  <si>
    <t>Poznámka k položce:_x000d_
výměna stávající odvodňovací trubky z kurtů</t>
  </si>
  <si>
    <t>28612010</t>
  </si>
  <si>
    <t>trubka kanalizační PVC plnostěnná třívrstvá DN 250x1000mm SN12</t>
  </si>
  <si>
    <t>2100255482</t>
  </si>
  <si>
    <t>Poznámka k položce:_x000d_
Bude použito v případě, že stávající odtoky vpustí budou poškozené či nefunkční!!!!!_x000d_
Včetně seříznutí na výtoku</t>
  </si>
  <si>
    <t>8,5</t>
  </si>
  <si>
    <t>8,5*1,03 'Přepočtené koeficientem množství</t>
  </si>
  <si>
    <t>115101201</t>
  </si>
  <si>
    <t>Čerpání vody na dopravní výšku do 10 m průměrný přítok do 500 l/min</t>
  </si>
  <si>
    <t>HOD</t>
  </si>
  <si>
    <t>-1570496779</t>
  </si>
  <si>
    <t>Čerpání vody na dopravní výšku do 10 m s uvažovaným průměrným přítokem do 500 l/min</t>
  </si>
  <si>
    <t>https://podminky.urs.cz/item/CS_URS_2024_02/115101201</t>
  </si>
  <si>
    <t>131111323</t>
  </si>
  <si>
    <t>Vrtání jamek pro plotové sloupky D přes 200 do 300 mm ručně s mechanickým vrtákem</t>
  </si>
  <si>
    <t>-619209201</t>
  </si>
  <si>
    <t>Vrtání jamek ručně mechanickým vrtákem průměru přes 200 do 300 mm</t>
  </si>
  <si>
    <t>https://podminky.urs.cz/item/CS_URS_2024_02/131111323</t>
  </si>
  <si>
    <t>Poznámka k položce:_x000d_
jámy pro sloupy oplocení</t>
  </si>
  <si>
    <t>21*0,6</t>
  </si>
  <si>
    <t>-1652223780</t>
  </si>
  <si>
    <t>"staveništní přesun materiálu z deponie do místa zapracování"</t>
  </si>
  <si>
    <t xml:space="preserve">"zpětný zásyp za rubem nových opěr pod těsnící vrstvou"   (0,97+1,26)*3,50</t>
  </si>
  <si>
    <t xml:space="preserve">"zpětný zásyp před lícem opěr pod dlažbou"   0,15*4,50*2</t>
  </si>
  <si>
    <t xml:space="preserve">"zpětný zásyp před lícem křídel"   3,98*1,50*2+4,86*1,50*2</t>
  </si>
  <si>
    <t xml:space="preserve">"zpětný zásyp výkopu po původním mostu"  5,61*7,10+6,18*5,59</t>
  </si>
  <si>
    <t>-39159270</t>
  </si>
  <si>
    <t>"nakládání materiálu na deponii pro zpětné dosypávky, násypy a zásypy"</t>
  </si>
  <si>
    <t>171151103</t>
  </si>
  <si>
    <t>Uložení sypaniny z hornin soudržných do násypů zhutněných strojně</t>
  </si>
  <si>
    <t>1467121926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</si>
  <si>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</si>
  <si>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</si>
  <si>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"násyp z nakupovaného materiálu ŠD nad těsnící vrstvou" 1,65*3,50*2</t>
  </si>
  <si>
    <t>58344171</t>
  </si>
  <si>
    <t>štěrkodrť frakce 0/32</t>
  </si>
  <si>
    <t>-1358617655</t>
  </si>
  <si>
    <t>11,55*1,8</t>
  </si>
  <si>
    <t>-1213034856</t>
  </si>
  <si>
    <t>174151101.1</t>
  </si>
  <si>
    <t>-1629585847</t>
  </si>
  <si>
    <t>https://podminky.urs.cz/item/CS_URS_2024_02/174151101.1</t>
  </si>
  <si>
    <t>"ochranný zásyp těsnící folie pískem v tl. 30cm" 1,90*3,50*0,30*2</t>
  </si>
  <si>
    <t>"ochranný zásyp odvodnění kurtů" 8,50*0,3*0,3</t>
  </si>
  <si>
    <t>58337303</t>
  </si>
  <si>
    <t>štěrkopísek frakce 0/8</t>
  </si>
  <si>
    <t>-892840076</t>
  </si>
  <si>
    <t>4,755*1,80</t>
  </si>
  <si>
    <t>-1418687021</t>
  </si>
  <si>
    <t>"osetí ohumusovaných ploch" (16,93+18,81)*1,2</t>
  </si>
  <si>
    <t>-1950376095</t>
  </si>
  <si>
    <t>42,888*0,02 'Přepočtené koeficientem množství</t>
  </si>
  <si>
    <t>182351123</t>
  </si>
  <si>
    <t>Rozprostření ornice pl přes 100 do 500 m2 ve svahu přes 1:5 tl vrstvy do 200 mm strojně</t>
  </si>
  <si>
    <t>1351280730</t>
  </si>
  <si>
    <t>Rozprostření a urovnání ornice ve svahu sklonu přes 1:5 strojně při souvislé ploše přes 100 do 500 m2, tl. vrstvy do 200 mm</t>
  </si>
  <si>
    <t>https://podminky.urs.cz/item/CS_URS_2024_02/182351123</t>
  </si>
  <si>
    <t>Poznámka k položce:_x000d_
Nákup materiálu!!!!</t>
  </si>
  <si>
    <t>"ohumusování v tl. 15cm" (16,93+18,81)*1,2</t>
  </si>
  <si>
    <t>185804312</t>
  </si>
  <si>
    <t>Zalití rostlin vodou plocha přes 20 m2</t>
  </si>
  <si>
    <t>998722735</t>
  </si>
  <si>
    <t>Zalití rostlin vodou plochy záhonů jednotlivě přes 20 m2</t>
  </si>
  <si>
    <t>https://podminky.urs.cz/item/CS_URS_2024_02/185804312</t>
  </si>
  <si>
    <t>"zalití rostlin vodou z potoka, 3x v průběhu výstavby, spotřeba 20 l/m2"42,888*0.020*3</t>
  </si>
  <si>
    <t>-218084621</t>
  </si>
  <si>
    <t>"podkladní beton drenáže z C 12/15 X0" 0,20*0,75*3,50*2</t>
  </si>
  <si>
    <t>219991113</t>
  </si>
  <si>
    <t>Položení chráničky z plastových trubek DN přes 50 do 100 mm</t>
  </si>
  <si>
    <t>-1813709849</t>
  </si>
  <si>
    <t>Položení chráničky z plastových trubek vnitřní průměr přes 50 do 100 mm</t>
  </si>
  <si>
    <t>https://podminky.urs.cz/item/CS_URS_2024_02/219991113</t>
  </si>
  <si>
    <t>34571352</t>
  </si>
  <si>
    <t>trubka elektroinstalační ohebná dvouplášťová korugovaná HDPE+LDPE (chránička) D 52/63mm</t>
  </si>
  <si>
    <t>1426534531</t>
  </si>
  <si>
    <t>8*1,05 'Přepočtené koeficientem množství</t>
  </si>
  <si>
    <t>275351121</t>
  </si>
  <si>
    <t>Zřízení bednění základových patek</t>
  </si>
  <si>
    <t>1093081362</t>
  </si>
  <si>
    <t>Bednění základů patek zřízení</t>
  </si>
  <si>
    <t>https://podminky.urs.cz/item/CS_URS_2024_02/275351121</t>
  </si>
  <si>
    <t>"bednění podkladního betonu drenáže" 0,75*3,50*2</t>
  </si>
  <si>
    <t>275351122</t>
  </si>
  <si>
    <t>Odstranění bednění základových patek</t>
  </si>
  <si>
    <t>-1853948183</t>
  </si>
  <si>
    <t>Bednění základů patek odstranění</t>
  </si>
  <si>
    <t>https://podminky.urs.cz/item/CS_URS_2024_02/275351122</t>
  </si>
  <si>
    <t>1980670218</t>
  </si>
  <si>
    <t>"drenážní perforovaná trubka DN 150, vč. vyvedení před líc opěry" 3,50*2+1,20*2</t>
  </si>
  <si>
    <t>212341111</t>
  </si>
  <si>
    <t>Obetonování drenážních trub mezerovitým betonem</t>
  </si>
  <si>
    <t>-1099263804</t>
  </si>
  <si>
    <t>https://podminky.urs.cz/item/CS_URS_2024_02/212341111</t>
  </si>
  <si>
    <t>"obsyp drenážní trubky drenážním betonem" 0.25*0.25*3,50*2</t>
  </si>
  <si>
    <t>225511112</t>
  </si>
  <si>
    <t>Vrty maloprofilové jádrové D přes 195 do 245 mm úklon do 45° hl 0 až 25 m hornina I a II</t>
  </si>
  <si>
    <t>-252812855</t>
  </si>
  <si>
    <t>Maloprofilové vrty jádrové průměru přes 195 do 245 mm do úklonu 45° v hl 0 až 25 m v hornině tř. I a II</t>
  </si>
  <si>
    <t>https://podminky.urs.cz/item/CS_URS_2024_02/225511112</t>
  </si>
  <si>
    <t>"vrtání mikropilot prům 200 mm" 4,0*7*2</t>
  </si>
  <si>
    <t>273311124</t>
  </si>
  <si>
    <t>Základové desky z betonu prostého C 12/15</t>
  </si>
  <si>
    <t>1462579973</t>
  </si>
  <si>
    <t>Základové konstrukce z betonu prostého desky ve výkopu nebo na hlavách pilot C 12/15</t>
  </si>
  <si>
    <t>https://podminky.urs.cz/item/CS_URS_2024_02/273311124</t>
  </si>
  <si>
    <t>"podkladní beton pod základy z C12/15 X0" 0,15*1,35*4,90*2</t>
  </si>
  <si>
    <t>273354111</t>
  </si>
  <si>
    <t>Bednění základových desek - zřízení</t>
  </si>
  <si>
    <t>-1438537460</t>
  </si>
  <si>
    <t>Bednění základových konstrukcí desek zřízení</t>
  </si>
  <si>
    <t>https://podminky.urs.cz/item/CS_URS_2024_02/273354111</t>
  </si>
  <si>
    <t>"bednění podkladního betonu pod základy" 0,15*(1,35*2+4,90*2)*2</t>
  </si>
  <si>
    <t>273354211</t>
  </si>
  <si>
    <t>Bednění základových desek - odstranění</t>
  </si>
  <si>
    <t>-1676302377</t>
  </si>
  <si>
    <t>Bednění základových konstrukcí desek odstranění bednění</t>
  </si>
  <si>
    <t>https://podminky.urs.cz/item/CS_URS_2024_02/273354211</t>
  </si>
  <si>
    <t>282602112</t>
  </si>
  <si>
    <t>Injektování povrchové vysokotlaké s dvojitým obturátorem mikropilot a kotev tlakem přes 0,6 do 2 MPa</t>
  </si>
  <si>
    <t>-1471387644</t>
  </si>
  <si>
    <t>Injektování povrchové s dvojitým obturátorem mikropilot nebo kotev tlakem přes 0,60 do 2,0 MPa</t>
  </si>
  <si>
    <t>https://podminky.urs.cz/item/CS_URS_2024_02/282602112</t>
  </si>
  <si>
    <t>1,0*7*2</t>
  </si>
  <si>
    <t>58521130</t>
  </si>
  <si>
    <t>cement portlandský CEM I 42,5MPa</t>
  </si>
  <si>
    <t>-1071817511</t>
  </si>
  <si>
    <t>3.14*0.15*0.15*4*7*1,25*2</t>
  </si>
  <si>
    <t>283111112</t>
  </si>
  <si>
    <t>Zřízení trubkových mikropilot svislých část hladká D přes 80 do 105 mm</t>
  </si>
  <si>
    <t>909743568</t>
  </si>
  <si>
    <t>Zřízení ocelových, trubkových mikropilot tlakové i tahové svislé nebo odklon od svislice do 60° část hladká, průměru přes 80 do 105 mm</t>
  </si>
  <si>
    <t>https://podminky.urs.cz/item/CS_URS_2024_02/283111112</t>
  </si>
  <si>
    <t>"mikropiloty, trubka 89/10, dl. 4,50m, kořen 3,0m" 4,50*7*2</t>
  </si>
  <si>
    <t>14011066</t>
  </si>
  <si>
    <t>trubka ocelová bezešvá hladká jakost 11 353 89x10mm</t>
  </si>
  <si>
    <t>-1113054065</t>
  </si>
  <si>
    <t>4,50*7*2</t>
  </si>
  <si>
    <t>283131113</t>
  </si>
  <si>
    <t>Zřízení hlavy mikropilot namáhaných tlakem i tahem D přes 105 do 115 mm</t>
  </si>
  <si>
    <t>-733719966</t>
  </si>
  <si>
    <t>Zřízení hlav trubkových mikropilot namáhaných tlakem i tahem, průměru přes 105 do 115 mm</t>
  </si>
  <si>
    <t>https://podminky.urs.cz/item/CS_URS_2024_02/283131113</t>
  </si>
  <si>
    <t>hlava mikropilot</t>
  </si>
  <si>
    <t>234525352</t>
  </si>
  <si>
    <t>hlava mikropilot plech P20 200x200, trubka 100/8 dl. 150 mm</t>
  </si>
  <si>
    <t>317171126</t>
  </si>
  <si>
    <t>Kotvení monolitického betonu římsy do mostovky kotvou do vývrtu</t>
  </si>
  <si>
    <t>200872056</t>
  </si>
  <si>
    <t>https://podminky.urs.cz/item/CS_URS_2024_02/317171126</t>
  </si>
  <si>
    <t>"kotva říms S235 vč. vyvrtání otvoru" 12*2</t>
  </si>
  <si>
    <t>54879046R</t>
  </si>
  <si>
    <t>kotva říms S 235</t>
  </si>
  <si>
    <t>-1418057512</t>
  </si>
  <si>
    <t>kotva říms S 235, 6,0 kg/ks, celkem 6*12*2=144 kg</t>
  </si>
  <si>
    <t>317321119</t>
  </si>
  <si>
    <t>Mostní římsy ze ŽB C 35/45</t>
  </si>
  <si>
    <t>62372612</t>
  </si>
  <si>
    <t>Římsy ze železového betonu C 35/45</t>
  </si>
  <si>
    <t>https://podminky.urs.cz/item/CS_URS_2024_02/317321119</t>
  </si>
  <si>
    <t>Poznámka k položce:_x000d_
včetně striáže</t>
  </si>
  <si>
    <t>"římsy z C 35/45 XF4, XC4, XD3" 0.25*11,70*2</t>
  </si>
  <si>
    <t>317353121</t>
  </si>
  <si>
    <t>Bednění mostních říms všech tvarů - zřízení</t>
  </si>
  <si>
    <t>-1396543416</t>
  </si>
  <si>
    <t>Bednění mostní římsy zřízení všech tvarů</t>
  </si>
  <si>
    <t>https://podminky.urs.cz/item/CS_URS_2024_02/317353121</t>
  </si>
  <si>
    <t>0,25*4+(0,24+0,50+0,25)*11,70*2</t>
  </si>
  <si>
    <t>317353221</t>
  </si>
  <si>
    <t>Bednění mostních říms všech tvarů - odstranění</t>
  </si>
  <si>
    <t>599710673</t>
  </si>
  <si>
    <t>Bednění mostní římsy odstranění všech tvarů</t>
  </si>
  <si>
    <t>https://podminky.urs.cz/item/CS_URS_2024_02/317353221</t>
  </si>
  <si>
    <t>317361116</t>
  </si>
  <si>
    <t>Výztuž mostních říms z betonářské oceli 10 505</t>
  </si>
  <si>
    <t>974941874</t>
  </si>
  <si>
    <t>Výztuž mostních železobetonových říms z betonářské oceli 10 505 (R) nebo BSt 500</t>
  </si>
  <si>
    <t>https://podminky.urs.cz/item/CS_URS_2024_02/317361116</t>
  </si>
  <si>
    <t>Poznámka k položce:_x000d_
výztuž říms, spotřeba 180 kg/m3</t>
  </si>
  <si>
    <t>5,85*0,18 'Přepočtené koeficientem množství</t>
  </si>
  <si>
    <t>334323118</t>
  </si>
  <si>
    <t>Mostní opěry a úložné prahy ze ŽB C 30/37</t>
  </si>
  <si>
    <t>445813600</t>
  </si>
  <si>
    <t>Mostní opěry a úložné prahy z betonu železového C 30/37</t>
  </si>
  <si>
    <t>https://podminky.urs.cz/item/CS_URS_2024_01/334323118</t>
  </si>
  <si>
    <t xml:space="preserve">"betonové opěry a křídla z C 35/45" </t>
  </si>
  <si>
    <t>"op1" 1,00*1,54*4,60</t>
  </si>
  <si>
    <t>"op2" 1,00*1,49*4,60</t>
  </si>
  <si>
    <t>"křídla"0,55*(1,45*2+3,22*2)</t>
  </si>
  <si>
    <t>334351112</t>
  </si>
  <si>
    <t>Bednění systémové mostních opěr a úložných prahů z překližek pro ŽB - zřízení</t>
  </si>
  <si>
    <t>-1482146478</t>
  </si>
  <si>
    <t>Bednění mostních opěr a úložných prahů ze systémového bednění zřízení z překližek, pro železobeton</t>
  </si>
  <si>
    <t>https://podminky.urs.cz/item/CS_URS_2024_02/334351112</t>
  </si>
  <si>
    <t>"op1" 1,54*(1,00+1,00*4,60+3,50)</t>
  </si>
  <si>
    <t>"op2" 1,49*(1,00+1,00*4,60+3,50)</t>
  </si>
  <si>
    <t>"křídla" 0,55*(1,61*2+0,80*4+2,62*2)+1,45*4+3,22*4</t>
  </si>
  <si>
    <t>334351211</t>
  </si>
  <si>
    <t>Bednění systémové mostních opěr a úložných prahů z překližek - odstranění</t>
  </si>
  <si>
    <t>-374733449</t>
  </si>
  <si>
    <t>Bednění mostních opěr a úložných prahů ze systémového bednění odstranění z překližek</t>
  </si>
  <si>
    <t>https://podminky.urs.cz/item/CS_URS_2024_02/334351211</t>
  </si>
  <si>
    <t>334361216</t>
  </si>
  <si>
    <t>Výztuž dříků opěr z betonářské oceli 10 505</t>
  </si>
  <si>
    <t>-89501200</t>
  </si>
  <si>
    <t>Výztuž betonářská mostních konstrukcí opěr, úložných prahů, křídel, závěrných zídek, bloků ložisek, pilířů a sloupů z oceli 10 505 (R) nebo BSt 500 dříků opěr</t>
  </si>
  <si>
    <t>https://podminky.urs.cz/item/CS_URS_2024_02/334361216</t>
  </si>
  <si>
    <t>Poznámka k položce:_x000d_
výztuž opěr a křídel, spotřeba 180 kg/m3</t>
  </si>
  <si>
    <t>19,075*0,18 'Přepočtené koeficientem množství</t>
  </si>
  <si>
    <t>338171113</t>
  </si>
  <si>
    <t>Osazování sloupků a vzpěr plotových ocelových v do 2 m se zabetonováním</t>
  </si>
  <si>
    <t>713458000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</si>
  <si>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</si>
  <si>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</si>
  <si>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55342252</t>
  </si>
  <si>
    <t>sloupek plotový průběžný Pz a komaxitový 2000/38x1,5mm</t>
  </si>
  <si>
    <t>1618221590</t>
  </si>
  <si>
    <t>677907677</t>
  </si>
  <si>
    <t>11,70*2</t>
  </si>
  <si>
    <t>-1028285085</t>
  </si>
  <si>
    <t>(5,55+4,044+5,55*1,10+0,2*0,2*0,012*7850+2,47*0,94*7)*0,001*1,0*1,15*11,70*2</t>
  </si>
  <si>
    <t>348172215</t>
  </si>
  <si>
    <t>Montáž vjezdových bran samonosných dvoukřídlových pl přes 10 m2 do 15 m2</t>
  </si>
  <si>
    <t>804080335</t>
  </si>
  <si>
    <t>Montáž vjezdových bran samonosných posuvných dvoukřídlových plochy přes 10 do 15 m2</t>
  </si>
  <si>
    <t>https://podminky.urs.cz/item/CS_URS_2024_02/348172215</t>
  </si>
  <si>
    <t>brána plotová</t>
  </si>
  <si>
    <t>ks</t>
  </si>
  <si>
    <t>1126029970</t>
  </si>
  <si>
    <t xml:space="preserve">Poznámka k položce:_x000d_
Komplet:_x000d_
Vnější sloupy brány s panty –  2x jackl 150/150/3 mm výšky 2,5 m každý zabetonovaný do patky 400/400/800, včetně 2 ks patek beton C25/30_x000d_
2*2,5*21,632*1,05=113,60kg_x000d_
Sloupky brány – 4x jeckl 60/60/4 mm výšky 2,0 m_x000d_
4*2,0*8,55*1,05=71,80kg_x000d_
diagonály brány – 2x jeckl 60/60/4 mm délky 2,7 m_x000d_
2*2,7*8,55*1,05 = 48,50kg_x000d_
plativo 3,50x2,00 m_x000d_
příčle brány – 2x jeckl 60/60/4 mm délky 1,7 m_x000d_
2*1,7*8,55*0,001*1,05_x000d_
</t>
  </si>
  <si>
    <t>348401130</t>
  </si>
  <si>
    <t>Montáž oplocení ze strojového pletiva s napínacími dráty v přes 1,6 do 2,0 m</t>
  </si>
  <si>
    <t>-784581248</t>
  </si>
  <si>
    <t>Montáž oplocení z pletiva strojového s napínacími dráty přes 1,6 do 2,0 m</t>
  </si>
  <si>
    <t>https://podminky.urs.cz/item/CS_URS_2024_02/348401130</t>
  </si>
  <si>
    <t>RMAT0002.1</t>
  </si>
  <si>
    <t>-543690695</t>
  </si>
  <si>
    <t>poplastované čtyřhranné pletivo v roli s napínacím drátem, oka 55×55 mm, průměr drátu 3,0 mm, barva zelené</t>
  </si>
  <si>
    <t>20,00*2,0*1,1</t>
  </si>
  <si>
    <t>388995212</t>
  </si>
  <si>
    <t>Chránička kabelů z trub HDPE v římse DN 110</t>
  </si>
  <si>
    <t>-180500514</t>
  </si>
  <si>
    <t>Chránička kabelů v římse z trub HDPE přes DN 80 do DN 110</t>
  </si>
  <si>
    <t>https://podminky.urs.cz/item/CS_URS_2024_02/388995212</t>
  </si>
  <si>
    <t>Poznámka k položce:_x000d_
včetně zaslepení, protahovacího drátu</t>
  </si>
  <si>
    <t>"rezervní chránička v římse 110/94" (11,70+1,0*2)*2</t>
  </si>
  <si>
    <t>Vodorovné konstrukce</t>
  </si>
  <si>
    <t>421321128</t>
  </si>
  <si>
    <t>Mostní nosné konstrukce deskové ze ŽB C 30/37</t>
  </si>
  <si>
    <t>632367632</t>
  </si>
  <si>
    <t>Mostní železobetonové nosné konstrukce deskové nebo klenbové deskové, z betonu C 30/37</t>
  </si>
  <si>
    <t>https://podminky.urs.cz/item/CS_URS_2024_02/421321128</t>
  </si>
  <si>
    <t>3,98*4,60</t>
  </si>
  <si>
    <t>421955112</t>
  </si>
  <si>
    <t>Bednění z překližek na mostní skruži - zřízení</t>
  </si>
  <si>
    <t>1936611499</t>
  </si>
  <si>
    <t>Bednění na mostní skruži zřízení bednění z překližek</t>
  </si>
  <si>
    <t>https://podminky.urs.cz/item/CS_URS_2024_02/421955112</t>
  </si>
  <si>
    <t>4,60*(6,50+0,55+0,64)+3,98+4,44</t>
  </si>
  <si>
    <t>421351231</t>
  </si>
  <si>
    <t>Bednění stěny boční konstrukcí mostů výšky do 350 mm - odstranění</t>
  </si>
  <si>
    <t>-208172146</t>
  </si>
  <si>
    <t>Bednění deskových konstrukcí mostů z betonu železového nebo předpjatého odstranění boční stěny výšky do 350 mm</t>
  </si>
  <si>
    <t>https://podminky.urs.cz/item/CS_URS_2024_02/421351231</t>
  </si>
  <si>
    <t>421361226</t>
  </si>
  <si>
    <t>Výztuž ŽB deskového mostu z betonářské oceli 10 505</t>
  </si>
  <si>
    <t>-1928761044</t>
  </si>
  <si>
    <t>Výztuž deskových konstrukcí z betonářské oceli 10 505 (R) nebo BSt 500 deskového mostu</t>
  </si>
  <si>
    <t>https://podminky.urs.cz/item/CS_URS_2024_02/421361226</t>
  </si>
  <si>
    <t>Poznámka k položce:_x000d_
výztuž nosné konstrukce, spotřeba 170 kg/m3</t>
  </si>
  <si>
    <t>18,308*0,17 'Přepočtené koeficientem množství</t>
  </si>
  <si>
    <t>451477121</t>
  </si>
  <si>
    <t>Podkladní vrstva plastbetonová drenážní první vrstva tl 20 mm</t>
  </si>
  <si>
    <t>-980986629</t>
  </si>
  <si>
    <t>Podkladní vrstva plastbetonová drenážní, tloušťky do 20 mm první vrstva</t>
  </si>
  <si>
    <t>https://podminky.urs.cz/item/CS_URS_2024_02/451477121</t>
  </si>
  <si>
    <t>""drenážní plastbeton v tl. 4cm"</t>
  </si>
  <si>
    <t>"podél římsy "0.15*8,50</t>
  </si>
  <si>
    <t>"kolem odvodňovače"0,75*0,75</t>
  </si>
  <si>
    <t>57</t>
  </si>
  <si>
    <t>451477122</t>
  </si>
  <si>
    <t>Podkladní vrstva plastbetonová drenážní každá další vrstva tl 20 mm</t>
  </si>
  <si>
    <t>738542524</t>
  </si>
  <si>
    <t>Podkladní vrstva plastbetonová drenážní, tloušťky do 20 mm každá další vrstva</t>
  </si>
  <si>
    <t>https://podminky.urs.cz/item/CS_URS_2024_02/451477122</t>
  </si>
  <si>
    <t>58</t>
  </si>
  <si>
    <t>452318510</t>
  </si>
  <si>
    <t>Zajišťovací práh z betonu prostého se zvýšenými nároky na prostředí</t>
  </si>
  <si>
    <t>-1766257514</t>
  </si>
  <si>
    <t>Zajišťovací práh z betonu prostého se zvýšenými nároky na prostředí na dně a ve svahu melioračních kanálů s patkami nebo bez patek</t>
  </si>
  <si>
    <t>https://podminky.urs.cz/item/CS_URS_2024_02/452318510</t>
  </si>
  <si>
    <t>0,50*0,80*2,10*2</t>
  </si>
  <si>
    <t>59</t>
  </si>
  <si>
    <t>458311131</t>
  </si>
  <si>
    <t>Filtrační vrstvy za opěrou z betonu drenážního hutněného po vrstvách</t>
  </si>
  <si>
    <t>CS ÚRS 2023 02</t>
  </si>
  <si>
    <t>1278463415</t>
  </si>
  <si>
    <t>Výplňové klíny a filtrační vrstvy za opěrou z betonu hutněného po vrstvách filtračního drenážního</t>
  </si>
  <si>
    <t>https://podminky.urs.cz/item/CS_URS_2023_02/458311131</t>
  </si>
  <si>
    <t>"přechodový klín z mezerovitého betonu" 0,85*3,50*2</t>
  </si>
  <si>
    <t>60</t>
  </si>
  <si>
    <t>462511111</t>
  </si>
  <si>
    <t>Zához prostoru z lomového kamene</t>
  </si>
  <si>
    <t>-1474692359</t>
  </si>
  <si>
    <t>https://podminky.urs.cz/item/CS_URS_2024_02/462511111</t>
  </si>
  <si>
    <t>Poznámka k položce:_x000d_
zához před prahy v korytě</t>
  </si>
  <si>
    <t>2,10*1,50*0,80*2</t>
  </si>
  <si>
    <t>61</t>
  </si>
  <si>
    <t>463211132</t>
  </si>
  <si>
    <t>Rovnanina z lomového kamene s vyplněním spár těženým kamenivem</t>
  </si>
  <si>
    <t>1230708749</t>
  </si>
  <si>
    <t>Rovnanina z lomového kamene neopracovaného tříděného pro všechny tl. rovnaniny, bez vypracování líce s vyplněním spár a dutin těženým kamenivem</t>
  </si>
  <si>
    <t>https://podminky.urs.cz/item/CS_URS_2024_02/463211132</t>
  </si>
  <si>
    <t>101,91*0,3*1,40</t>
  </si>
  <si>
    <t>62</t>
  </si>
  <si>
    <t>465513157</t>
  </si>
  <si>
    <t>Dlažba svahu u opěr z upraveného lomového žulového kamene tl 200 mm do lože C 25/30 pl přes 10 m2</t>
  </si>
  <si>
    <t>1341272957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</si>
  <si>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</si>
  <si>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https://podminky.urs.cz/item/CS_URS_2024_02/465513157</t>
  </si>
  <si>
    <t>Poznámka k položce:_x000d_
Položka dle ceníku obsahuje betonové lože tl. 140mm!!!!</t>
  </si>
  <si>
    <t xml:space="preserve">"u křídel  op1" 2,52*1,40*2</t>
  </si>
  <si>
    <t>"u křídel op2"2,23*1,40*2</t>
  </si>
  <si>
    <t>"pod mostem" 5,10*7,62</t>
  </si>
  <si>
    <t>63</t>
  </si>
  <si>
    <t>564851111</t>
  </si>
  <si>
    <t>Podklad ze štěrkodrtě ŠD plochy přes 100 m2 tl 150 mm</t>
  </si>
  <si>
    <t>-968738278</t>
  </si>
  <si>
    <t>Podklad ze štěrkodrti ŠD s rozprostřením a zhutněním plochy přes 100 m2, po zhutnění tl. 150 mm</t>
  </si>
  <si>
    <t>https://podminky.urs.cz/item/CS_URS_2024_02/564851111</t>
  </si>
  <si>
    <t>Poznámka k položce:_x000d_
frakce 0/32</t>
  </si>
  <si>
    <t>"vozovka mimo most"</t>
  </si>
  <si>
    <t>"před OP1 u kutrů" 101,10*2</t>
  </si>
  <si>
    <t>"na silnici I/46"17,50*2</t>
  </si>
  <si>
    <t>"za op2" 26,60*2</t>
  </si>
  <si>
    <t>64</t>
  </si>
  <si>
    <t>565135111</t>
  </si>
  <si>
    <t>Asfaltový beton vrstva podkladní ACP 16 (obalované kamenivo OKS) tl 50 mm š do 3 m</t>
  </si>
  <si>
    <t>-1299893025</t>
  </si>
  <si>
    <t>Asfaltový beton vrstva podkladní ACP 16 (obalované kamenivo střednězrnné - OKS) s rozprostřením a zhutněním v pruhu šířky přes 1,5 do 3 m, po zhutnění tl. 50 mm</t>
  </si>
  <si>
    <t>https://podminky.urs.cz/item/CS_URS_2024_02/565135111</t>
  </si>
  <si>
    <t>"před OP1 u kutrů" 101,10</t>
  </si>
  <si>
    <t>"na silnici I/46"17,50</t>
  </si>
  <si>
    <t>"za op2" 26,60</t>
  </si>
  <si>
    <t>65</t>
  </si>
  <si>
    <t>573191111</t>
  </si>
  <si>
    <t>Postřik infiltrační kationaktivní emulzí v množství 1 kg/m2</t>
  </si>
  <si>
    <t>1205178514</t>
  </si>
  <si>
    <t>Postřik infiltrační kationaktivní emulzí v množství 1,00 kg/m2</t>
  </si>
  <si>
    <t>https://podminky.urs.cz/item/CS_URS_2024_02/573191111</t>
  </si>
  <si>
    <t>145,20</t>
  </si>
  <si>
    <t>66</t>
  </si>
  <si>
    <t>573231106</t>
  </si>
  <si>
    <t>Postřik živičný spojovací ze silniční emulze v množství 0,30 kg/m2</t>
  </si>
  <si>
    <t>714136797</t>
  </si>
  <si>
    <t>Postřik spojovací PS bez posypu kamenivem ze silniční emulze, v množství 0,30 kg/m2</t>
  </si>
  <si>
    <t>https://podminky.urs.cz/item/CS_URS_2024_02/573231106</t>
  </si>
  <si>
    <t>""spojovací postřik 0,3 kg/m2"</t>
  </si>
  <si>
    <t>"na mostě" 29,80</t>
  </si>
  <si>
    <t>"mimo most"145,20</t>
  </si>
  <si>
    <t>67</t>
  </si>
  <si>
    <t>577134111</t>
  </si>
  <si>
    <t>Asfaltový beton vrstva obrusná ACO 11+ (ABS) tř. I tl 40 mm š do 3 m z nemodifikovaného asfaltu</t>
  </si>
  <si>
    <t>1909079718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</si>
  <si>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</si>
  <si>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</si>
  <si>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"mimo most" 145,20</t>
  </si>
  <si>
    <t>68</t>
  </si>
  <si>
    <t>578133232</t>
  </si>
  <si>
    <t>Litý asfalt MA 11 (LAS) tl 35 mm š přes 3 m z modifikovaného asfaltu</t>
  </si>
  <si>
    <t>97465498</t>
  </si>
  <si>
    <t>Litý asfalt MA 11 (LAS) s rozprostřením z modifikovaného asfaltu v pruhu šířky přes 3 m tl. 35 mm</t>
  </si>
  <si>
    <t>https://podminky.urs.cz/item/CS_URS_2024_02/578133232</t>
  </si>
  <si>
    <t>69</t>
  </si>
  <si>
    <t>628611102</t>
  </si>
  <si>
    <t>Nátěr betonu mostu epoxidový 2x ochranný nepružný S2 (OS-B)</t>
  </si>
  <si>
    <t>2120141178</t>
  </si>
  <si>
    <t>Nátěr mostních betonových konstrukcí epoxidový 2x ochranný nepružný S2 (OS-B)</t>
  </si>
  <si>
    <t>https://podminky.urs.cz/item/CS_URS_2024_02/628611102</t>
  </si>
  <si>
    <t>"nátěr nosné konstrukce typ S2 dle TKP 31" 0,40*6,50*2</t>
  </si>
  <si>
    <t>70</t>
  </si>
  <si>
    <t>628611131</t>
  </si>
  <si>
    <t>Nátěr betonu mostu akrylátový 2x ochranný pružný S4 (OS-C)</t>
  </si>
  <si>
    <t>-313423036</t>
  </si>
  <si>
    <t>Nátěr mostních betonových konstrukcí akrylátový na siloxanové a plasticko-elastické bázi 2x ochranný pružný S4 (OS-C (OS 4))</t>
  </si>
  <si>
    <t>https://podminky.urs.cz/item/CS_URS_2024_02/628611131</t>
  </si>
  <si>
    <t>"nátěr říms typ S4 dle TKP 31" 0.3*11,70*2</t>
  </si>
  <si>
    <t>71</t>
  </si>
  <si>
    <t>632481213</t>
  </si>
  <si>
    <t>Separační vrstva z PE fólie</t>
  </si>
  <si>
    <t>-355400975</t>
  </si>
  <si>
    <t>Separační vrstva k oddělení podlahových vrstev z polyetylénové fólie</t>
  </si>
  <si>
    <t>https://podminky.urs.cz/item/CS_URS_2024_02/632481213</t>
  </si>
  <si>
    <t>"těsnící HDPE folie" 3,50*2,10*2</t>
  </si>
  <si>
    <t>72</t>
  </si>
  <si>
    <t>-1215304699</t>
  </si>
  <si>
    <t>"penetrační nátěr v místě zálivky u římsy"0,14*11,70*2*2</t>
  </si>
  <si>
    <t>73</t>
  </si>
  <si>
    <t>633938278</t>
  </si>
  <si>
    <t>6,552*0,0003 'Přepočtené koeficientem množství</t>
  </si>
  <si>
    <t>74</t>
  </si>
  <si>
    <t>711112001</t>
  </si>
  <si>
    <t>Provedení izolace proti zemní vlhkosti svislé za studena nátěrem penetračním</t>
  </si>
  <si>
    <t>-1351967640</t>
  </si>
  <si>
    <t>Provedení izolace proti zemní vlhkosti natěradly a tmely za studena na ploše svislé S nátěrem penetračním</t>
  </si>
  <si>
    <t>https://podminky.urs.cz/item/CS_URS_2024_02/711112001</t>
  </si>
  <si>
    <t>"penetrační nátěry"</t>
  </si>
  <si>
    <t>"penetrační nátěr na rub NK" 4,60*(0,55+0,64)</t>
  </si>
  <si>
    <t>"rub op1" 1,54*3,50</t>
  </si>
  <si>
    <t>"rub op2" 1,49*3,50</t>
  </si>
  <si>
    <t>"křídla rub + zespodu" 0,55*(1,61*2+0,80*4+2,62*2)+1,45*2+3,22*2</t>
  </si>
  <si>
    <t>"křídla líc + čelo opěry" 1,48*2+3,32*2</t>
  </si>
  <si>
    <t>"líc opěr" 0,35*4,60*2</t>
  </si>
  <si>
    <t>75</t>
  </si>
  <si>
    <t>-1491183558</t>
  </si>
  <si>
    <t>428,795*0,00034 'Přepočtené koeficientem množství</t>
  </si>
  <si>
    <t>76</t>
  </si>
  <si>
    <t>711112011</t>
  </si>
  <si>
    <t>Provedení izolace proti zemní vlhkosti svislé za studena suspenzí asfaltovou</t>
  </si>
  <si>
    <t>-1881223731</t>
  </si>
  <si>
    <t>Provedení izolace proti zemní vlhkosti natěradly a tmely za studena na ploše svislé S nátěrem suspensí asfaltovou</t>
  </si>
  <si>
    <t>https://podminky.urs.cz/item/CS_URS_2024_02/711112011</t>
  </si>
  <si>
    <t xml:space="preserve">"asfaltový nátěr" </t>
  </si>
  <si>
    <t>"křídla rub + zespodu" (0,55*(1,61*2+0,80*4+2,62*2)+1,45*2+3,22*2)*2</t>
  </si>
  <si>
    <t>"křídla líc + čelo opěry" (1,48*2+3,32*2)*2</t>
  </si>
  <si>
    <t>"líc opěr" (0,35*4,60*2)*2</t>
  </si>
  <si>
    <t>77</t>
  </si>
  <si>
    <t>11163346</t>
  </si>
  <si>
    <t>suspenze hydroizolační asfaltová</t>
  </si>
  <si>
    <t>-1843883758</t>
  </si>
  <si>
    <t>57,146*0,0011 'Přepočtené koeficientem množství</t>
  </si>
  <si>
    <t>78</t>
  </si>
  <si>
    <t>711131111</t>
  </si>
  <si>
    <t>Provedení izolace proti zemní vlhkosti pásy na sucho samolepící vodorovné</t>
  </si>
  <si>
    <t>-2099572020</t>
  </si>
  <si>
    <t>Provedení izolace proti zemní vlhkosti pásy na sucho samolepícího asfaltového pásu na ploše vodorovné V</t>
  </si>
  <si>
    <t>https://podminky.urs.cz/item/CS_URS_2024_02/711131111</t>
  </si>
  <si>
    <t>"asf. pás s kovovou vložkou jako ochrana asf. pásů pod římsou, výměra bez přesahů" 0,65*11,70*2</t>
  </si>
  <si>
    <t>79</t>
  </si>
  <si>
    <t>62857001</t>
  </si>
  <si>
    <t>pás asfaltový samolepicí modifikovaný SBS s vložkou kombinovanou z různých materiálů a hrubozrnným břidličným posypem na horním povrchu tl 4,6mm</t>
  </si>
  <si>
    <t>-504388545</t>
  </si>
  <si>
    <t>15,21*1,1655 'Přepočtené koeficientem množství</t>
  </si>
  <si>
    <t>80</t>
  </si>
  <si>
    <t>711141559</t>
  </si>
  <si>
    <t>Provedení izolace proti zemní vlhkosti pásy přitavením vodorovné NAIP</t>
  </si>
  <si>
    <t>181277456</t>
  </si>
  <si>
    <t>Provedení izolace proti zemní vlhkosti pásy přitavením NAIP na ploše vodorovné V</t>
  </si>
  <si>
    <t>https://podminky.urs.cz/item/CS_URS_2024_02/711141559</t>
  </si>
  <si>
    <t>"asfaltový pás na horním povrchu křídel" 0,55*(1,00*2+2,20*2)</t>
  </si>
  <si>
    <t>81</t>
  </si>
  <si>
    <t>1946591004</t>
  </si>
  <si>
    <t>3,52*1,1655 'Přepočtené koeficientem množství</t>
  </si>
  <si>
    <t>82</t>
  </si>
  <si>
    <t>867439234</t>
  </si>
  <si>
    <t>"natavované asf. pásy, výměra bez přesahů"</t>
  </si>
  <si>
    <t>"rub NK" 4,60*(0,55+0,64)</t>
  </si>
  <si>
    <t>"křídla rub" 1,45*2+3,22*2</t>
  </si>
  <si>
    <t>83</t>
  </si>
  <si>
    <t>-1999218886</t>
  </si>
  <si>
    <t>25,419*1,221 'Přepočtené koeficientem množství</t>
  </si>
  <si>
    <t>84</t>
  </si>
  <si>
    <t>711341564</t>
  </si>
  <si>
    <t>Provedení hydroizolace mostovek pásy přitavením NAIP</t>
  </si>
  <si>
    <t>-1582504540</t>
  </si>
  <si>
    <t>Provedení izolace mostovek pásy přitavením NAIP</t>
  </si>
  <si>
    <t>https://podminky.urs.cz/item/CS_URS_2024_02/711341564</t>
  </si>
  <si>
    <t>"asf. pás natavovaný na nosné konstrukci s pečetící vrstvou, výměra bez přesahů" 4,60*8,50</t>
  </si>
  <si>
    <t>85</t>
  </si>
  <si>
    <t>875670281</t>
  </si>
  <si>
    <t>39,1*1,1655 'Přepočtené koeficientem množství</t>
  </si>
  <si>
    <t>741</t>
  </si>
  <si>
    <t>Elektroinstalace - silnoproud</t>
  </si>
  <si>
    <t>86</t>
  </si>
  <si>
    <t>741122134</t>
  </si>
  <si>
    <t>Montáž kabel Cu plný kulatý žíla 4x16 až 25 mm2 zatažený v trubkách (např. CYKY)</t>
  </si>
  <si>
    <t>1727944387</t>
  </si>
  <si>
    <t>Montáž kabelů měděných bez ukončení uložených v trubkách zatažených plných kulatých nebo bezhalogenových (např. CYKY) počtu a průřezu žil 4x16 až 25 mm2</t>
  </si>
  <si>
    <t>https://podminky.urs.cz/item/CS_URS_2024_02/741122134</t>
  </si>
  <si>
    <t>Poznámka k položce:_x000d_
včetně napojení na stávající VO dle požadavku investora. Osazený v chráničce D52/63 pod terénem a v chráničce v římse mostu, kompletní provedení, včetně zemních prací</t>
  </si>
  <si>
    <t>87</t>
  </si>
  <si>
    <t>34111080</t>
  </si>
  <si>
    <t>kabel instalační jádro Cu plné izolace PVC plášť PVC 450/750V (CYKY) 4x16mm2</t>
  </si>
  <si>
    <t>250105445</t>
  </si>
  <si>
    <t>15*1,15 'Přepočtené koeficientem množství</t>
  </si>
  <si>
    <t>88</t>
  </si>
  <si>
    <t>914111111</t>
  </si>
  <si>
    <t>Montáž svislé dopravní značky do velikosti 1 m2 objímkami na sloupek nebo konzolu</t>
  </si>
  <si>
    <t>604842152</t>
  </si>
  <si>
    <t>Montáž svislé dopravní značky základní velikosti do 1 m2 objímkami na sloupky nebo konzoly</t>
  </si>
  <si>
    <t>https://podminky.urs.cz/item/CS_URS_2024_02/914111111</t>
  </si>
  <si>
    <t>89</t>
  </si>
  <si>
    <t>40445619</t>
  </si>
  <si>
    <t>zákazové, příkazové dopravní značky B1-B34, C1-15 500mm</t>
  </si>
  <si>
    <t>-744522114</t>
  </si>
  <si>
    <t>90</t>
  </si>
  <si>
    <t>40445650</t>
  </si>
  <si>
    <t>dodatkové tabulky E7, E12, E13 500x300mm</t>
  </si>
  <si>
    <t>412630090</t>
  </si>
  <si>
    <t>91</t>
  </si>
  <si>
    <t>914112111</t>
  </si>
  <si>
    <t>Tabulka s označením evidenčního čísla mostu</t>
  </si>
  <si>
    <t>1892345459</t>
  </si>
  <si>
    <t>Tabulka s označením evidenčního čísla mostu na sloupek</t>
  </si>
  <si>
    <t>https://podminky.urs.cz/item/CS_URS_2024_02/914112111</t>
  </si>
  <si>
    <t>Poznámka k položce:_x000d_
Použití stávající tabulky</t>
  </si>
  <si>
    <t>92</t>
  </si>
  <si>
    <t>914321111R</t>
  </si>
  <si>
    <t>Nivelační značky</t>
  </si>
  <si>
    <t>-252826630</t>
  </si>
  <si>
    <t>https://podminky.urs.cz/item/CS_URS_2024_02/914321111R</t>
  </si>
  <si>
    <t>93</t>
  </si>
  <si>
    <t>914511111</t>
  </si>
  <si>
    <t>Montáž sloupku dopravních značek délky do 3,5 m s betonovým základem</t>
  </si>
  <si>
    <t>-872726154</t>
  </si>
  <si>
    <t>Montáž sloupku dopravních značek délky do 3,5 m do betonového základu</t>
  </si>
  <si>
    <t>https://podminky.urs.cz/item/CS_URS_2024_02/914511111</t>
  </si>
  <si>
    <t>Poznámka k položce:_x000d_
2 ks budou použit pro nové DZ, zbytek bdue použit v případě, že stávající sloupky budou poškozeny</t>
  </si>
  <si>
    <t>94</t>
  </si>
  <si>
    <t>40445225</t>
  </si>
  <si>
    <t>sloupek pro dopravní značku Zn D 60mm v 3,5m</t>
  </si>
  <si>
    <t>1678203176</t>
  </si>
  <si>
    <t>95</t>
  </si>
  <si>
    <t>914531111</t>
  </si>
  <si>
    <t>Montáž nástavce na sloupky velikosti do 1 m2 pro uchycení dopravních značek</t>
  </si>
  <si>
    <t>-49700626</t>
  </si>
  <si>
    <t>Montáž konzol nebo nástavců pro osazení dopravních značek velikosti do 1 m2 na sloupek</t>
  </si>
  <si>
    <t>https://podminky.urs.cz/item/CS_URS_2024_02/914531111</t>
  </si>
  <si>
    <t>96</t>
  </si>
  <si>
    <t>40445257</t>
  </si>
  <si>
    <t>svorka upínací na sloupek D 70mm</t>
  </si>
  <si>
    <t>106302988</t>
  </si>
  <si>
    <t>97</t>
  </si>
  <si>
    <t>916131213</t>
  </si>
  <si>
    <t>Osazení silničního obrubníku betonového stojatého s boční opěrou do lože z betonu prostého</t>
  </si>
  <si>
    <t>-668561895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</si>
  <si>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</si>
  <si>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</si>
  <si>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10,30+4,50*2+1,0*2+1,70*2+3,65+9,50+22,90+3,00</t>
  </si>
  <si>
    <t>98</t>
  </si>
  <si>
    <t>59217029</t>
  </si>
  <si>
    <t>obrubník silniční betonový nájezdový 1000x150x150mm</t>
  </si>
  <si>
    <t>761520570</t>
  </si>
  <si>
    <t>10,30+4,50*2+1,70+3,65+9,50+3,00</t>
  </si>
  <si>
    <t>37,15*1,02 'Přepočtené koeficientem množství</t>
  </si>
  <si>
    <t>99</t>
  </si>
  <si>
    <t>59217076</t>
  </si>
  <si>
    <t>obrubník silniční betonový přechodový 1000x150x250mm</t>
  </si>
  <si>
    <t>-1773443561</t>
  </si>
  <si>
    <t>2*1,02 'Přepočtené koeficientem množství</t>
  </si>
  <si>
    <t>100</t>
  </si>
  <si>
    <t>1625524816</t>
  </si>
  <si>
    <t>22,90+1,70</t>
  </si>
  <si>
    <t>101</t>
  </si>
  <si>
    <t>-476437374</t>
  </si>
  <si>
    <t>5,70*1,3*2+0,5*2+3,40*1,3*2+1,55*2</t>
  </si>
  <si>
    <t>102</t>
  </si>
  <si>
    <t>-636565934</t>
  </si>
  <si>
    <t>27,76*1,02 'Přepočtené koeficientem množství</t>
  </si>
  <si>
    <t>103</t>
  </si>
  <si>
    <t>919735111</t>
  </si>
  <si>
    <t>Řezání stávajícího živičného krytu hl do 50 mm</t>
  </si>
  <si>
    <t>-1528260753</t>
  </si>
  <si>
    <t>Řezání stávajícího živičného krytu nebo podkladu hloubky do 50 mm</t>
  </si>
  <si>
    <t>https://podminky.urs.cz/item/CS_URS_2024_02/919735111</t>
  </si>
  <si>
    <t>"podél římsy a obrub v místě řezané spáry 40/20" 11,70*2</t>
  </si>
  <si>
    <t>"zálivka asf. ve vozovce v místě řezané spáry 40/15" 3,50*2</t>
  </si>
  <si>
    <t>104</t>
  </si>
  <si>
    <t>919121223</t>
  </si>
  <si>
    <t>Těsnění spár zálivkou za studena pro komůrky š 15 mm hl 30 mm bez těsnicího profilu</t>
  </si>
  <si>
    <t>247009594</t>
  </si>
  <si>
    <t>Utěsnění dilatačních spár zálivkou za studena v cementobetonovém nebo živičném krytu včetně adhezního nátěru bez těsnicího profilu pod zálivkou, pro komůrky šířky 15 mm, hloubky 30 mm</t>
  </si>
  <si>
    <t>https://podminky.urs.cz/item/CS_URS_2024_02/919121223</t>
  </si>
  <si>
    <t>"ve vozovce v místě řezané spáry 40/15" 3,50*2</t>
  </si>
  <si>
    <t>105</t>
  </si>
  <si>
    <t>919121233</t>
  </si>
  <si>
    <t>Těsnění spár zálivkou za studena pro komůrky š 20 mm hl 40 mm bez těsnicího profilu</t>
  </si>
  <si>
    <t>-1105743188</t>
  </si>
  <si>
    <t>Utěsnění dilatačních spár zálivkou za studena v cementobetonovém nebo živičném krytu včetně adhezního nátěru bez těsnicího profilu pod zálivkou, pro komůrky šířky 20 mm, hloubky 40 mm</t>
  </si>
  <si>
    <t>https://podminky.urs.cz/item/CS_URS_2024_02/919121233</t>
  </si>
  <si>
    <t>"těsnící asf. zálivka podél římsy 40/20"11,70*2</t>
  </si>
  <si>
    <t>106</t>
  </si>
  <si>
    <t>-1202104483</t>
  </si>
  <si>
    <t>44,652*1,2</t>
  </si>
  <si>
    <t>53,582*1,2 'Přepočtené koeficientem množství</t>
  </si>
  <si>
    <t>107</t>
  </si>
  <si>
    <t>936942122</t>
  </si>
  <si>
    <t>Osazení mostní vpusti 300/500 mm</t>
  </si>
  <si>
    <t>-1545468974</t>
  </si>
  <si>
    <t>Osazení mostní vpusti a prodlužovací tvarovky vpusti, velikosti 300/500 mm</t>
  </si>
  <si>
    <t>https://podminky.urs.cz/item/CS_URS_2024_02/936942122</t>
  </si>
  <si>
    <t>108</t>
  </si>
  <si>
    <t>55241715</t>
  </si>
  <si>
    <t>odvodňovač mostní rigolový mříž 500x300mm</t>
  </si>
  <si>
    <t>1870143815</t>
  </si>
  <si>
    <t>Poznámka k položce:_x000d_
DN 150, odtok dl. 0,90m</t>
  </si>
  <si>
    <t>109</t>
  </si>
  <si>
    <t>-56804738</t>
  </si>
  <si>
    <t>Poznámka k položce:_x000d_
 Nabídka zhotovitele bude zohledňovat skutečný použitý rozměr a konstrukci skruže včetně jejího založení, nájemného, opotřebení, dovozu, montáže</t>
  </si>
  <si>
    <t>16,2*4,60</t>
  </si>
  <si>
    <t>110</t>
  </si>
  <si>
    <t>-206467881</t>
  </si>
  <si>
    <t>111</t>
  </si>
  <si>
    <t>998212111</t>
  </si>
  <si>
    <t>Přesun hmot pro mosty zděné, monolitické betonové nebo ocelové v do 20 m</t>
  </si>
  <si>
    <t>-1165791291</t>
  </si>
  <si>
    <t>Přesun hmot pro mosty zděné, betonové monolitické, spřažené ocelobetonové nebo kovové vodorovná dopravní vzdálenost do 100 m výška mostu do 20 m</t>
  </si>
  <si>
    <t>https://podminky.urs.cz/item/CS_URS_2024_02/998212111</t>
  </si>
  <si>
    <t>SEZNAM FIGUR</t>
  </si>
  <si>
    <t>Výměra</t>
  </si>
  <si>
    <t>f1</t>
  </si>
  <si>
    <t>celkem suť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</si>
</sst>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8411111" TargetMode="External" /><Relationship Id="rId2" Type="http://schemas.openxmlformats.org/officeDocument/2006/relationships/hyperlink" Target="https://podminky.urs.cz/item/CS_URS_2024_02/948411211" TargetMode="External" /><Relationship Id="rId3" Type="http://schemas.openxmlformats.org/officeDocument/2006/relationships/hyperlink" Target="https://podminky.urs.cz/item/CS_URS_2024_02/012203000" TargetMode="External" /><Relationship Id="rId4" Type="http://schemas.openxmlformats.org/officeDocument/2006/relationships/hyperlink" Target="https://podminky.urs.cz/item/CS_URS_2024_02/012303000" TargetMode="External" /><Relationship Id="rId5" Type="http://schemas.openxmlformats.org/officeDocument/2006/relationships/hyperlink" Target="https://podminky.urs.cz/item/CS_URS_2024_02/013203000.1" TargetMode="External" /><Relationship Id="rId6" Type="http://schemas.openxmlformats.org/officeDocument/2006/relationships/hyperlink" Target="https://podminky.urs.cz/item/CS_URS_2024_02/013203000.2" TargetMode="External" /><Relationship Id="rId7" Type="http://schemas.openxmlformats.org/officeDocument/2006/relationships/hyperlink" Target="https://podminky.urs.cz/item/CS_URS_2024_02/013203001" TargetMode="External" /><Relationship Id="rId8" Type="http://schemas.openxmlformats.org/officeDocument/2006/relationships/hyperlink" Target="https://podminky.urs.cz/item/CS_URS_2024_02/013244000" TargetMode="External" /><Relationship Id="rId9" Type="http://schemas.openxmlformats.org/officeDocument/2006/relationships/hyperlink" Target="https://podminky.urs.cz/item/CS_URS_2024_02/013254000" TargetMode="External" /><Relationship Id="rId10" Type="http://schemas.openxmlformats.org/officeDocument/2006/relationships/hyperlink" Target="https://podminky.urs.cz/item/CS_URS_2024_02/013294000" TargetMode="External" /><Relationship Id="rId11" Type="http://schemas.openxmlformats.org/officeDocument/2006/relationships/hyperlink" Target="https://podminky.urs.cz/item/CS_URS_2024_02/032103000" TargetMode="External" /><Relationship Id="rId12" Type="http://schemas.openxmlformats.org/officeDocument/2006/relationships/hyperlink" Target="https://podminky.urs.cz/item/CS_URS_2024_02/032103001" TargetMode="External" /><Relationship Id="rId13" Type="http://schemas.openxmlformats.org/officeDocument/2006/relationships/hyperlink" Target="https://podminky.urs.cz/item/CS_URS_2024_02/034103000" TargetMode="External" /><Relationship Id="rId14" Type="http://schemas.openxmlformats.org/officeDocument/2006/relationships/hyperlink" Target="https://podminky.urs.cz/item/CS_URS_2024_02/034303000.1" TargetMode="External" /><Relationship Id="rId15" Type="http://schemas.openxmlformats.org/officeDocument/2006/relationships/hyperlink" Target="https://podminky.urs.cz/item/CS_URS_2024_02/034303000.2" TargetMode="External" /><Relationship Id="rId16" Type="http://schemas.openxmlformats.org/officeDocument/2006/relationships/hyperlink" Target="https://podminky.urs.cz/item/CS_URS_2024_02/041903000" TargetMode="External" /><Relationship Id="rId17" Type="http://schemas.openxmlformats.org/officeDocument/2006/relationships/hyperlink" Target="https://podminky.urs.cz/item/CS_URS_2024_02/043134000.1" TargetMode="External" /><Relationship Id="rId18" Type="http://schemas.openxmlformats.org/officeDocument/2006/relationships/hyperlink" Target="https://podminky.urs.cz/item/CS_URS_2024_02/043134000.2" TargetMode="External" /><Relationship Id="rId19" Type="http://schemas.openxmlformats.org/officeDocument/2006/relationships/hyperlink" Target="https://podminky.urs.cz/item/CS_URS_2024_02/043194000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871365811" TargetMode="External" /><Relationship Id="rId2" Type="http://schemas.openxmlformats.org/officeDocument/2006/relationships/hyperlink" Target="https://podminky.urs.cz/item/CS_URS_2024_02/112151011" TargetMode="External" /><Relationship Id="rId3" Type="http://schemas.openxmlformats.org/officeDocument/2006/relationships/hyperlink" Target="https://podminky.urs.cz/item/CS_URS_2024_02/112151015" TargetMode="External" /><Relationship Id="rId4" Type="http://schemas.openxmlformats.org/officeDocument/2006/relationships/hyperlink" Target="https://podminky.urs.cz/item/CS_URS_2024_02/112251101" TargetMode="External" /><Relationship Id="rId5" Type="http://schemas.openxmlformats.org/officeDocument/2006/relationships/hyperlink" Target="https://podminky.urs.cz/item/CS_URS_2022_02/112251103" TargetMode="External" /><Relationship Id="rId6" Type="http://schemas.openxmlformats.org/officeDocument/2006/relationships/hyperlink" Target="https://podminky.urs.cz/item/CS_URS_2024_02/113107224" TargetMode="External" /><Relationship Id="rId7" Type="http://schemas.openxmlformats.org/officeDocument/2006/relationships/hyperlink" Target="https://podminky.urs.cz/item/CS_URS_2024_02/113106290" TargetMode="External" /><Relationship Id="rId8" Type="http://schemas.openxmlformats.org/officeDocument/2006/relationships/hyperlink" Target="https://podminky.urs.cz/item/CS_URS_2024_02/115001106" TargetMode="External" /><Relationship Id="rId9" Type="http://schemas.openxmlformats.org/officeDocument/2006/relationships/hyperlink" Target="https://podminky.urs.cz/item/CS_URS_2024_02/122251104" TargetMode="External" /><Relationship Id="rId10" Type="http://schemas.openxmlformats.org/officeDocument/2006/relationships/hyperlink" Target="https://podminky.urs.cz/item/CS_URS_2024_02/127751101" TargetMode="External" /><Relationship Id="rId11" Type="http://schemas.openxmlformats.org/officeDocument/2006/relationships/hyperlink" Target="https://podminky.urs.cz/item/CS_URS_2024_02/129253201" TargetMode="External" /><Relationship Id="rId12" Type="http://schemas.openxmlformats.org/officeDocument/2006/relationships/hyperlink" Target="https://podminky.urs.cz/item/CS_URS_2024_02/155211112" TargetMode="External" /><Relationship Id="rId13" Type="http://schemas.openxmlformats.org/officeDocument/2006/relationships/hyperlink" Target="https://podminky.urs.cz/item/CS_URS_2024_01/162201403" TargetMode="External" /><Relationship Id="rId14" Type="http://schemas.openxmlformats.org/officeDocument/2006/relationships/hyperlink" Target="https://podminky.urs.cz/item/CS_URS_2024_02/162201411" TargetMode="External" /><Relationship Id="rId15" Type="http://schemas.openxmlformats.org/officeDocument/2006/relationships/hyperlink" Target="https://podminky.urs.cz/item/CS_URS_2024_01/162201413" TargetMode="External" /><Relationship Id="rId16" Type="http://schemas.openxmlformats.org/officeDocument/2006/relationships/hyperlink" Target="https://podminky.urs.cz/item/CS_URS_2024_02/162201421" TargetMode="External" /><Relationship Id="rId17" Type="http://schemas.openxmlformats.org/officeDocument/2006/relationships/hyperlink" Target="https://podminky.urs.cz/item/CS_URS_2024_01/162201423" TargetMode="External" /><Relationship Id="rId18" Type="http://schemas.openxmlformats.org/officeDocument/2006/relationships/hyperlink" Target="https://podminky.urs.cz/item/CS_URS_2024_02/162351104" TargetMode="External" /><Relationship Id="rId19" Type="http://schemas.openxmlformats.org/officeDocument/2006/relationships/hyperlink" Target="https://podminky.urs.cz/item/CS_URS_2024_02/162751117" TargetMode="External" /><Relationship Id="rId20" Type="http://schemas.openxmlformats.org/officeDocument/2006/relationships/hyperlink" Target="https://podminky.urs.cz/item/CS_URS_2024_02/171201231" TargetMode="External" /><Relationship Id="rId21" Type="http://schemas.openxmlformats.org/officeDocument/2006/relationships/hyperlink" Target="https://podminky.urs.cz/item/CS_URS_2024_02/171251201" TargetMode="External" /><Relationship Id="rId22" Type="http://schemas.openxmlformats.org/officeDocument/2006/relationships/hyperlink" Target="https://podminky.urs.cz/item/CS_URS_2024_02/962021112" TargetMode="External" /><Relationship Id="rId23" Type="http://schemas.openxmlformats.org/officeDocument/2006/relationships/hyperlink" Target="https://podminky.urs.cz/item/CS_URS_2024_02/963051111" TargetMode="External" /><Relationship Id="rId24" Type="http://schemas.openxmlformats.org/officeDocument/2006/relationships/hyperlink" Target="https://podminky.urs.cz/item/CS_URS_2024_02/966006211" TargetMode="External" /><Relationship Id="rId25" Type="http://schemas.openxmlformats.org/officeDocument/2006/relationships/hyperlink" Target="https://podminky.urs.cz/item/CS_URS_2024_02/966071711" TargetMode="External" /><Relationship Id="rId26" Type="http://schemas.openxmlformats.org/officeDocument/2006/relationships/hyperlink" Target="https://podminky.urs.cz/item/CS_URS_2024_02/966071822" TargetMode="External" /><Relationship Id="rId27" Type="http://schemas.openxmlformats.org/officeDocument/2006/relationships/hyperlink" Target="https://podminky.urs.cz/item/CS_URS_2024_02/966072811" TargetMode="External" /><Relationship Id="rId28" Type="http://schemas.openxmlformats.org/officeDocument/2006/relationships/hyperlink" Target="https://podminky.urs.cz/item/CS_URS_2024_02/966075141" TargetMode="External" /><Relationship Id="rId29" Type="http://schemas.openxmlformats.org/officeDocument/2006/relationships/hyperlink" Target="https://podminky.urs.cz/item/CS_URS_2024_02/966077141" TargetMode="External" /><Relationship Id="rId30" Type="http://schemas.openxmlformats.org/officeDocument/2006/relationships/hyperlink" Target="https://podminky.urs.cz/item/CS_URS_2024_02/997211111" TargetMode="External" /><Relationship Id="rId31" Type="http://schemas.openxmlformats.org/officeDocument/2006/relationships/hyperlink" Target="https://podminky.urs.cz/item/CS_URS_2024_02/997211511" TargetMode="External" /><Relationship Id="rId32" Type="http://schemas.openxmlformats.org/officeDocument/2006/relationships/hyperlink" Target="https://podminky.urs.cz/item/CS_URS_2024_02/997211519" TargetMode="External" /><Relationship Id="rId33" Type="http://schemas.openxmlformats.org/officeDocument/2006/relationships/hyperlink" Target="https://podminky.urs.cz/item/CS_URS_2024_02/997221873" TargetMode="External" /><Relationship Id="rId34" Type="http://schemas.openxmlformats.org/officeDocument/2006/relationships/hyperlink" Target="https://podminky.urs.cz/item/CS_URS_2024_02/997221862" TargetMode="External" /><Relationship Id="rId3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2" TargetMode="External" /><Relationship Id="rId2" Type="http://schemas.openxmlformats.org/officeDocument/2006/relationships/hyperlink" Target="https://podminky.urs.cz/item/CS_URS_2024_02/113107223" TargetMode="External" /><Relationship Id="rId3" Type="http://schemas.openxmlformats.org/officeDocument/2006/relationships/hyperlink" Target="https://podminky.urs.cz/item/CS_URS_2024_01/113154123" TargetMode="External" /><Relationship Id="rId4" Type="http://schemas.openxmlformats.org/officeDocument/2006/relationships/hyperlink" Target="https://podminky.urs.cz/item/CS_URS_2024_02/113202111" TargetMode="External" /><Relationship Id="rId5" Type="http://schemas.openxmlformats.org/officeDocument/2006/relationships/hyperlink" Target="https://podminky.urs.cz/item/CS_URS_2024_02/122251104" TargetMode="External" /><Relationship Id="rId6" Type="http://schemas.openxmlformats.org/officeDocument/2006/relationships/hyperlink" Target="https://podminky.urs.cz/item/CS_URS_2024_02/162251102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81311104" TargetMode="External" /><Relationship Id="rId11" Type="http://schemas.openxmlformats.org/officeDocument/2006/relationships/hyperlink" Target="https://podminky.urs.cz/item/CS_URS_2024_02/181411132" TargetMode="External" /><Relationship Id="rId12" Type="http://schemas.openxmlformats.org/officeDocument/2006/relationships/hyperlink" Target="https://podminky.urs.cz/item/CS_URS_2024_02/275311126" TargetMode="External" /><Relationship Id="rId13" Type="http://schemas.openxmlformats.org/officeDocument/2006/relationships/hyperlink" Target="https://podminky.urs.cz/item/CS_URS_2024_02/348171111" TargetMode="External" /><Relationship Id="rId14" Type="http://schemas.openxmlformats.org/officeDocument/2006/relationships/hyperlink" Target="https://podminky.urs.cz/item/CS_URS_2024_02/564801112" TargetMode="External" /><Relationship Id="rId15" Type="http://schemas.openxmlformats.org/officeDocument/2006/relationships/hyperlink" Target="https://podminky.urs.cz/item/CS_URS_2024_02/564861011" TargetMode="External" /><Relationship Id="rId16" Type="http://schemas.openxmlformats.org/officeDocument/2006/relationships/hyperlink" Target="https://podminky.urs.cz/item/CS_URS_2024_02/596811121" TargetMode="External" /><Relationship Id="rId17" Type="http://schemas.openxmlformats.org/officeDocument/2006/relationships/hyperlink" Target="https://podminky.urs.cz/item/CS_URS_2024_02/911331131" TargetMode="External" /><Relationship Id="rId18" Type="http://schemas.openxmlformats.org/officeDocument/2006/relationships/hyperlink" Target="https://podminky.urs.cz/item/CS_URS_2024_02/916131113" TargetMode="External" /><Relationship Id="rId19" Type="http://schemas.openxmlformats.org/officeDocument/2006/relationships/hyperlink" Target="https://podminky.urs.cz/item/CS_URS_2024_02/916132112" TargetMode="External" /><Relationship Id="rId20" Type="http://schemas.openxmlformats.org/officeDocument/2006/relationships/hyperlink" Target="https://podminky.urs.cz/item/CS_URS_2024_02/916231212" TargetMode="External" /><Relationship Id="rId21" Type="http://schemas.openxmlformats.org/officeDocument/2006/relationships/hyperlink" Target="https://podminky.urs.cz/item/CS_URS_2024_02/919735112" TargetMode="External" /><Relationship Id="rId22" Type="http://schemas.openxmlformats.org/officeDocument/2006/relationships/hyperlink" Target="https://podminky.urs.cz/item/CS_URS_2024_02/966005111" TargetMode="External" /><Relationship Id="rId23" Type="http://schemas.openxmlformats.org/officeDocument/2006/relationships/hyperlink" Target="https://podminky.urs.cz/item/CS_URS_2024_02/966005311" TargetMode="External" /><Relationship Id="rId24" Type="http://schemas.openxmlformats.org/officeDocument/2006/relationships/hyperlink" Target="https://podminky.urs.cz/item/CS_URS_2024_02/998223011" TargetMode="External" /><Relationship Id="rId25" Type="http://schemas.openxmlformats.org/officeDocument/2006/relationships/hyperlink" Target="https://podminky.urs.cz/item/CS_URS_2024_02/767163122" TargetMode="External" /><Relationship Id="rId26" Type="http://schemas.openxmlformats.org/officeDocument/2006/relationships/hyperlink" Target="https://podminky.urs.cz/item/CS_URS_2024_02/997013875" TargetMode="External" /><Relationship Id="rId27" Type="http://schemas.openxmlformats.org/officeDocument/2006/relationships/hyperlink" Target="https://podminky.urs.cz/item/CS_URS_2024_02/997211111" TargetMode="External" /><Relationship Id="rId28" Type="http://schemas.openxmlformats.org/officeDocument/2006/relationships/hyperlink" Target="https://podminky.urs.cz/item/CS_URS_2024_02/997211211" TargetMode="External" /><Relationship Id="rId29" Type="http://schemas.openxmlformats.org/officeDocument/2006/relationships/hyperlink" Target="https://podminky.urs.cz/item/CS_URS_2024_02/997211511" TargetMode="External" /><Relationship Id="rId30" Type="http://schemas.openxmlformats.org/officeDocument/2006/relationships/hyperlink" Target="https://podminky.urs.cz/item/CS_URS_2024_02/997211519" TargetMode="External" /><Relationship Id="rId31" Type="http://schemas.openxmlformats.org/officeDocument/2006/relationships/hyperlink" Target="https://podminky.urs.cz/item/CS_URS_2024_02/997221861" TargetMode="External" /><Relationship Id="rId3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212312111" TargetMode="External" /><Relationship Id="rId2" Type="http://schemas.openxmlformats.org/officeDocument/2006/relationships/hyperlink" Target="https://podminky.urs.cz/item/CS_URS_2024_02/212752402" TargetMode="External" /><Relationship Id="rId3" Type="http://schemas.openxmlformats.org/officeDocument/2006/relationships/hyperlink" Target="https://podminky.urs.cz/item/CS_URS_2024_02/274321118" TargetMode="External" /><Relationship Id="rId4" Type="http://schemas.openxmlformats.org/officeDocument/2006/relationships/hyperlink" Target="https://podminky.urs.cz/item/CS_URS_2024_02/274354111" TargetMode="External" /><Relationship Id="rId5" Type="http://schemas.openxmlformats.org/officeDocument/2006/relationships/hyperlink" Target="https://podminky.urs.cz/item/CS_URS_2024_02/274354211" TargetMode="External" /><Relationship Id="rId6" Type="http://schemas.openxmlformats.org/officeDocument/2006/relationships/hyperlink" Target="https://podminky.urs.cz/item/CS_URS_2024_02/274361116" TargetMode="External" /><Relationship Id="rId7" Type="http://schemas.openxmlformats.org/officeDocument/2006/relationships/hyperlink" Target="https://podminky.urs.cz/item/CS_URS_2024_02/275311126" TargetMode="External" /><Relationship Id="rId8" Type="http://schemas.openxmlformats.org/officeDocument/2006/relationships/hyperlink" Target="https://podminky.urs.cz/item/CS_URS_2024_02/564801112" TargetMode="External" /><Relationship Id="rId9" Type="http://schemas.openxmlformats.org/officeDocument/2006/relationships/hyperlink" Target="https://podminky.urs.cz/item/CS_URS_2024_02/564861011" TargetMode="External" /><Relationship Id="rId10" Type="http://schemas.openxmlformats.org/officeDocument/2006/relationships/hyperlink" Target="https://podminky.urs.cz/item/CS_URS_2024_02/596811121" TargetMode="External" /><Relationship Id="rId11" Type="http://schemas.openxmlformats.org/officeDocument/2006/relationships/hyperlink" Target="https://podminky.urs.cz/item/CS_URS_2024_02/622331141" TargetMode="External" /><Relationship Id="rId12" Type="http://schemas.openxmlformats.org/officeDocument/2006/relationships/hyperlink" Target="https://podminky.urs.cz/item/CS_URS_2024_02/871351101" TargetMode="External" /><Relationship Id="rId13" Type="http://schemas.openxmlformats.org/officeDocument/2006/relationships/hyperlink" Target="https://podminky.urs.cz/item/CS_URS_2024_02/871365811" TargetMode="External" /><Relationship Id="rId14" Type="http://schemas.openxmlformats.org/officeDocument/2006/relationships/hyperlink" Target="https://podminky.urs.cz/item/CS_URS_2024_02/916231212" TargetMode="External" /><Relationship Id="rId15" Type="http://schemas.openxmlformats.org/officeDocument/2006/relationships/hyperlink" Target="https://podminky.urs.cz/item/CS_URS_2024_02/931992121" TargetMode="External" /><Relationship Id="rId16" Type="http://schemas.openxmlformats.org/officeDocument/2006/relationships/hyperlink" Target="https://podminky.urs.cz/item/CS_URS_2024_02/931994102" TargetMode="External" /><Relationship Id="rId17" Type="http://schemas.openxmlformats.org/officeDocument/2006/relationships/hyperlink" Target="https://podminky.urs.cz/item/CS_URS_2024_02/935113111" TargetMode="External" /><Relationship Id="rId18" Type="http://schemas.openxmlformats.org/officeDocument/2006/relationships/hyperlink" Target="https://podminky.urs.cz/item/CS_URS_2024_02/961041211" TargetMode="External" /><Relationship Id="rId19" Type="http://schemas.openxmlformats.org/officeDocument/2006/relationships/hyperlink" Target="https://podminky.urs.cz/item/CS_URS_2024_02/981511112" TargetMode="External" /><Relationship Id="rId20" Type="http://schemas.openxmlformats.org/officeDocument/2006/relationships/hyperlink" Target="https://podminky.urs.cz/item/CS_URS_2024_02/966071711" TargetMode="External" /><Relationship Id="rId21" Type="http://schemas.openxmlformats.org/officeDocument/2006/relationships/hyperlink" Target="https://podminky.urs.cz/item/CS_URS_2024_02/966071823" TargetMode="External" /><Relationship Id="rId22" Type="http://schemas.openxmlformats.org/officeDocument/2006/relationships/hyperlink" Target="https://podminky.urs.cz/item/CS_URS_2024_02/966072811" TargetMode="External" /><Relationship Id="rId23" Type="http://schemas.openxmlformats.org/officeDocument/2006/relationships/hyperlink" Target="https://podminky.urs.cz/item/CS_URS_2024_02/998223011" TargetMode="External" /><Relationship Id="rId24" Type="http://schemas.openxmlformats.org/officeDocument/2006/relationships/hyperlink" Target="https://podminky.urs.cz/item/CS_URS_2024_02/767163122" TargetMode="External" /><Relationship Id="rId25" Type="http://schemas.openxmlformats.org/officeDocument/2006/relationships/hyperlink" Target="https://podminky.urs.cz/item/CS_URS_2024_02/113106122" TargetMode="External" /><Relationship Id="rId26" Type="http://schemas.openxmlformats.org/officeDocument/2006/relationships/hyperlink" Target="https://podminky.urs.cz/item/CS_URS_2024_02/113202111" TargetMode="External" /><Relationship Id="rId27" Type="http://schemas.openxmlformats.org/officeDocument/2006/relationships/hyperlink" Target="https://podminky.urs.cz/item/CS_URS_2024_02/122251103" TargetMode="External" /><Relationship Id="rId28" Type="http://schemas.openxmlformats.org/officeDocument/2006/relationships/hyperlink" Target="https://podminky.urs.cz/item/CS_URS_2024_02/162351104" TargetMode="External" /><Relationship Id="rId29" Type="http://schemas.openxmlformats.org/officeDocument/2006/relationships/hyperlink" Target="https://podminky.urs.cz/item/CS_URS_2024_02/162751117" TargetMode="External" /><Relationship Id="rId30" Type="http://schemas.openxmlformats.org/officeDocument/2006/relationships/hyperlink" Target="https://podminky.urs.cz/item/CS_URS_2024_02/167151101" TargetMode="External" /><Relationship Id="rId31" Type="http://schemas.openxmlformats.org/officeDocument/2006/relationships/hyperlink" Target="https://podminky.urs.cz/item/CS_URS_2024_02/171201231" TargetMode="External" /><Relationship Id="rId32" Type="http://schemas.openxmlformats.org/officeDocument/2006/relationships/hyperlink" Target="https://podminky.urs.cz/item/CS_URS_2024_02/171251201" TargetMode="External" /><Relationship Id="rId33" Type="http://schemas.openxmlformats.org/officeDocument/2006/relationships/hyperlink" Target="https://podminky.urs.cz/item/CS_URS_2024_02/174151101" TargetMode="External" /><Relationship Id="rId34" Type="http://schemas.openxmlformats.org/officeDocument/2006/relationships/hyperlink" Target="https://podminky.urs.cz/item/CS_URS_2024_02/181311104" TargetMode="External" /><Relationship Id="rId35" Type="http://schemas.openxmlformats.org/officeDocument/2006/relationships/hyperlink" Target="https://podminky.urs.cz/item/CS_URS_2024_02/181411132" TargetMode="External" /><Relationship Id="rId36" Type="http://schemas.openxmlformats.org/officeDocument/2006/relationships/hyperlink" Target="https://podminky.urs.cz/item/CS_URS_2024_02/338171125" TargetMode="External" /><Relationship Id="rId37" Type="http://schemas.openxmlformats.org/officeDocument/2006/relationships/hyperlink" Target="https://podminky.urs.cz/item/CS_URS_2024_02/348401140" TargetMode="External" /><Relationship Id="rId38" Type="http://schemas.openxmlformats.org/officeDocument/2006/relationships/hyperlink" Target="https://podminky.urs.cz/item/CS_URS_2024_02/711111001" TargetMode="External" /><Relationship Id="rId39" Type="http://schemas.openxmlformats.org/officeDocument/2006/relationships/hyperlink" Target="https://podminky.urs.cz/item/CS_URS_2024_02/711113125" TargetMode="External" /><Relationship Id="rId40" Type="http://schemas.openxmlformats.org/officeDocument/2006/relationships/hyperlink" Target="https://podminky.urs.cz/item/CS_URS_2024_02/711142559" TargetMode="External" /><Relationship Id="rId41" Type="http://schemas.openxmlformats.org/officeDocument/2006/relationships/hyperlink" Target="https://podminky.urs.cz/item/CS_URS_2024_02/919726124" TargetMode="External" /><Relationship Id="rId42" Type="http://schemas.openxmlformats.org/officeDocument/2006/relationships/hyperlink" Target="https://podminky.urs.cz/item/CS_URS_2024_02/997211111" TargetMode="External" /><Relationship Id="rId43" Type="http://schemas.openxmlformats.org/officeDocument/2006/relationships/hyperlink" Target="https://podminky.urs.cz/item/CS_URS_2024_02/997211211" TargetMode="External" /><Relationship Id="rId44" Type="http://schemas.openxmlformats.org/officeDocument/2006/relationships/hyperlink" Target="https://podminky.urs.cz/item/CS_URS_2024_02/997211511" TargetMode="External" /><Relationship Id="rId45" Type="http://schemas.openxmlformats.org/officeDocument/2006/relationships/hyperlink" Target="https://podminky.urs.cz/item/CS_URS_2024_02/997211519" TargetMode="External" /><Relationship Id="rId46" Type="http://schemas.openxmlformats.org/officeDocument/2006/relationships/hyperlink" Target="https://podminky.urs.cz/item/CS_URS_2024_02/997221861" TargetMode="External" /><Relationship Id="rId4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871363123" TargetMode="External" /><Relationship Id="rId2" Type="http://schemas.openxmlformats.org/officeDocument/2006/relationships/hyperlink" Target="https://podminky.urs.cz/item/CS_URS_2024_02/115101201" TargetMode="External" /><Relationship Id="rId3" Type="http://schemas.openxmlformats.org/officeDocument/2006/relationships/hyperlink" Target="https://podminky.urs.cz/item/CS_URS_2024_02/131111323" TargetMode="External" /><Relationship Id="rId4" Type="http://schemas.openxmlformats.org/officeDocument/2006/relationships/hyperlink" Target="https://podminky.urs.cz/item/CS_URS_2024_02/162351104" TargetMode="External" /><Relationship Id="rId5" Type="http://schemas.openxmlformats.org/officeDocument/2006/relationships/hyperlink" Target="https://podminky.urs.cz/item/CS_URS_2024_02/167151101" TargetMode="External" /><Relationship Id="rId6" Type="http://schemas.openxmlformats.org/officeDocument/2006/relationships/hyperlink" Target="https://podminky.urs.cz/item/CS_URS_2024_02/171151103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74151101.1" TargetMode="External" /><Relationship Id="rId9" Type="http://schemas.openxmlformats.org/officeDocument/2006/relationships/hyperlink" Target="https://podminky.urs.cz/item/CS_URS_2024_02/181411132" TargetMode="External" /><Relationship Id="rId10" Type="http://schemas.openxmlformats.org/officeDocument/2006/relationships/hyperlink" Target="https://podminky.urs.cz/item/CS_URS_2024_02/182351123" TargetMode="External" /><Relationship Id="rId11" Type="http://schemas.openxmlformats.org/officeDocument/2006/relationships/hyperlink" Target="https://podminky.urs.cz/item/CS_URS_2024_02/185804312" TargetMode="External" /><Relationship Id="rId12" Type="http://schemas.openxmlformats.org/officeDocument/2006/relationships/hyperlink" Target="https://podminky.urs.cz/item/CS_URS_2024_02/212312111" TargetMode="External" /><Relationship Id="rId13" Type="http://schemas.openxmlformats.org/officeDocument/2006/relationships/hyperlink" Target="https://podminky.urs.cz/item/CS_URS_2024_02/219991113" TargetMode="External" /><Relationship Id="rId14" Type="http://schemas.openxmlformats.org/officeDocument/2006/relationships/hyperlink" Target="https://podminky.urs.cz/item/CS_URS_2024_02/275351121" TargetMode="External" /><Relationship Id="rId15" Type="http://schemas.openxmlformats.org/officeDocument/2006/relationships/hyperlink" Target="https://podminky.urs.cz/item/CS_URS_2024_02/275351122" TargetMode="External" /><Relationship Id="rId16" Type="http://schemas.openxmlformats.org/officeDocument/2006/relationships/hyperlink" Target="https://podminky.urs.cz/item/CS_URS_2024_02/212752402" TargetMode="External" /><Relationship Id="rId17" Type="http://schemas.openxmlformats.org/officeDocument/2006/relationships/hyperlink" Target="https://podminky.urs.cz/item/CS_URS_2024_02/212341111" TargetMode="External" /><Relationship Id="rId18" Type="http://schemas.openxmlformats.org/officeDocument/2006/relationships/hyperlink" Target="https://podminky.urs.cz/item/CS_URS_2024_02/225511112" TargetMode="External" /><Relationship Id="rId19" Type="http://schemas.openxmlformats.org/officeDocument/2006/relationships/hyperlink" Target="https://podminky.urs.cz/item/CS_URS_2024_02/273311124" TargetMode="External" /><Relationship Id="rId20" Type="http://schemas.openxmlformats.org/officeDocument/2006/relationships/hyperlink" Target="https://podminky.urs.cz/item/CS_URS_2024_02/273354111" TargetMode="External" /><Relationship Id="rId21" Type="http://schemas.openxmlformats.org/officeDocument/2006/relationships/hyperlink" Target="https://podminky.urs.cz/item/CS_URS_2024_02/273354211" TargetMode="External" /><Relationship Id="rId22" Type="http://schemas.openxmlformats.org/officeDocument/2006/relationships/hyperlink" Target="https://podminky.urs.cz/item/CS_URS_2024_02/282602112" TargetMode="External" /><Relationship Id="rId23" Type="http://schemas.openxmlformats.org/officeDocument/2006/relationships/hyperlink" Target="https://podminky.urs.cz/item/CS_URS_2024_02/283111112" TargetMode="External" /><Relationship Id="rId24" Type="http://schemas.openxmlformats.org/officeDocument/2006/relationships/hyperlink" Target="https://podminky.urs.cz/item/CS_URS_2024_02/283131113" TargetMode="External" /><Relationship Id="rId25" Type="http://schemas.openxmlformats.org/officeDocument/2006/relationships/hyperlink" Target="https://podminky.urs.cz/item/CS_URS_2024_02/317171126" TargetMode="External" /><Relationship Id="rId26" Type="http://schemas.openxmlformats.org/officeDocument/2006/relationships/hyperlink" Target="https://podminky.urs.cz/item/CS_URS_2024_02/317321119" TargetMode="External" /><Relationship Id="rId27" Type="http://schemas.openxmlformats.org/officeDocument/2006/relationships/hyperlink" Target="https://podminky.urs.cz/item/CS_URS_2024_02/317353121" TargetMode="External" /><Relationship Id="rId28" Type="http://schemas.openxmlformats.org/officeDocument/2006/relationships/hyperlink" Target="https://podminky.urs.cz/item/CS_URS_2024_02/317353221" TargetMode="External" /><Relationship Id="rId29" Type="http://schemas.openxmlformats.org/officeDocument/2006/relationships/hyperlink" Target="https://podminky.urs.cz/item/CS_URS_2024_02/317361116" TargetMode="External" /><Relationship Id="rId30" Type="http://schemas.openxmlformats.org/officeDocument/2006/relationships/hyperlink" Target="https://podminky.urs.cz/item/CS_URS_2024_01/334323118" TargetMode="External" /><Relationship Id="rId31" Type="http://schemas.openxmlformats.org/officeDocument/2006/relationships/hyperlink" Target="https://podminky.urs.cz/item/CS_URS_2024_02/334351112" TargetMode="External" /><Relationship Id="rId32" Type="http://schemas.openxmlformats.org/officeDocument/2006/relationships/hyperlink" Target="https://podminky.urs.cz/item/CS_URS_2024_02/334351211" TargetMode="External" /><Relationship Id="rId33" Type="http://schemas.openxmlformats.org/officeDocument/2006/relationships/hyperlink" Target="https://podminky.urs.cz/item/CS_URS_2024_02/334361216" TargetMode="External" /><Relationship Id="rId34" Type="http://schemas.openxmlformats.org/officeDocument/2006/relationships/hyperlink" Target="https://podminky.urs.cz/item/CS_URS_2024_02/338171113" TargetMode="External" /><Relationship Id="rId35" Type="http://schemas.openxmlformats.org/officeDocument/2006/relationships/hyperlink" Target="https://podminky.urs.cz/item/CS_URS_2024_02/348171111" TargetMode="External" /><Relationship Id="rId36" Type="http://schemas.openxmlformats.org/officeDocument/2006/relationships/hyperlink" Target="https://podminky.urs.cz/item/CS_URS_2024_02/348172215" TargetMode="External" /><Relationship Id="rId37" Type="http://schemas.openxmlformats.org/officeDocument/2006/relationships/hyperlink" Target="https://podminky.urs.cz/item/CS_URS_2024_02/348401130" TargetMode="External" /><Relationship Id="rId38" Type="http://schemas.openxmlformats.org/officeDocument/2006/relationships/hyperlink" Target="https://podminky.urs.cz/item/CS_URS_2024_02/388995212" TargetMode="External" /><Relationship Id="rId39" Type="http://schemas.openxmlformats.org/officeDocument/2006/relationships/hyperlink" Target="https://podminky.urs.cz/item/CS_URS_2024_02/421321128" TargetMode="External" /><Relationship Id="rId40" Type="http://schemas.openxmlformats.org/officeDocument/2006/relationships/hyperlink" Target="https://podminky.urs.cz/item/CS_URS_2024_02/421955112" TargetMode="External" /><Relationship Id="rId41" Type="http://schemas.openxmlformats.org/officeDocument/2006/relationships/hyperlink" Target="https://podminky.urs.cz/item/CS_URS_2024_02/421351231" TargetMode="External" /><Relationship Id="rId42" Type="http://schemas.openxmlformats.org/officeDocument/2006/relationships/hyperlink" Target="https://podminky.urs.cz/item/CS_URS_2024_02/421361226" TargetMode="External" /><Relationship Id="rId43" Type="http://schemas.openxmlformats.org/officeDocument/2006/relationships/hyperlink" Target="https://podminky.urs.cz/item/CS_URS_2024_02/451477121" TargetMode="External" /><Relationship Id="rId44" Type="http://schemas.openxmlformats.org/officeDocument/2006/relationships/hyperlink" Target="https://podminky.urs.cz/item/CS_URS_2024_02/451477122" TargetMode="External" /><Relationship Id="rId45" Type="http://schemas.openxmlformats.org/officeDocument/2006/relationships/hyperlink" Target="https://podminky.urs.cz/item/CS_URS_2024_02/452318510" TargetMode="External" /><Relationship Id="rId46" Type="http://schemas.openxmlformats.org/officeDocument/2006/relationships/hyperlink" Target="https://podminky.urs.cz/item/CS_URS_2023_02/458311131" TargetMode="External" /><Relationship Id="rId47" Type="http://schemas.openxmlformats.org/officeDocument/2006/relationships/hyperlink" Target="https://podminky.urs.cz/item/CS_URS_2024_02/462511111" TargetMode="External" /><Relationship Id="rId48" Type="http://schemas.openxmlformats.org/officeDocument/2006/relationships/hyperlink" Target="https://podminky.urs.cz/item/CS_URS_2024_02/463211132" TargetMode="External" /><Relationship Id="rId49" Type="http://schemas.openxmlformats.org/officeDocument/2006/relationships/hyperlink" Target="https://podminky.urs.cz/item/CS_URS_2024_02/465513157" TargetMode="External" /><Relationship Id="rId50" Type="http://schemas.openxmlformats.org/officeDocument/2006/relationships/hyperlink" Target="https://podminky.urs.cz/item/CS_URS_2024_02/564851111" TargetMode="External" /><Relationship Id="rId51" Type="http://schemas.openxmlformats.org/officeDocument/2006/relationships/hyperlink" Target="https://podminky.urs.cz/item/CS_URS_2024_02/565135111" TargetMode="External" /><Relationship Id="rId52" Type="http://schemas.openxmlformats.org/officeDocument/2006/relationships/hyperlink" Target="https://podminky.urs.cz/item/CS_URS_2024_02/573191111" TargetMode="External" /><Relationship Id="rId53" Type="http://schemas.openxmlformats.org/officeDocument/2006/relationships/hyperlink" Target="https://podminky.urs.cz/item/CS_URS_2024_02/573231106" TargetMode="External" /><Relationship Id="rId54" Type="http://schemas.openxmlformats.org/officeDocument/2006/relationships/hyperlink" Target="https://podminky.urs.cz/item/CS_URS_2024_02/577134111" TargetMode="External" /><Relationship Id="rId55" Type="http://schemas.openxmlformats.org/officeDocument/2006/relationships/hyperlink" Target="https://podminky.urs.cz/item/CS_URS_2024_02/578133232" TargetMode="External" /><Relationship Id="rId56" Type="http://schemas.openxmlformats.org/officeDocument/2006/relationships/hyperlink" Target="https://podminky.urs.cz/item/CS_URS_2024_02/628611102" TargetMode="External" /><Relationship Id="rId57" Type="http://schemas.openxmlformats.org/officeDocument/2006/relationships/hyperlink" Target="https://podminky.urs.cz/item/CS_URS_2024_02/628611131" TargetMode="External" /><Relationship Id="rId58" Type="http://schemas.openxmlformats.org/officeDocument/2006/relationships/hyperlink" Target="https://podminky.urs.cz/item/CS_URS_2024_02/632481213" TargetMode="External" /><Relationship Id="rId59" Type="http://schemas.openxmlformats.org/officeDocument/2006/relationships/hyperlink" Target="https://podminky.urs.cz/item/CS_URS_2024_02/711111001" TargetMode="External" /><Relationship Id="rId60" Type="http://schemas.openxmlformats.org/officeDocument/2006/relationships/hyperlink" Target="https://podminky.urs.cz/item/CS_URS_2024_02/711112001" TargetMode="External" /><Relationship Id="rId61" Type="http://schemas.openxmlformats.org/officeDocument/2006/relationships/hyperlink" Target="https://podminky.urs.cz/item/CS_URS_2024_02/711112011" TargetMode="External" /><Relationship Id="rId62" Type="http://schemas.openxmlformats.org/officeDocument/2006/relationships/hyperlink" Target="https://podminky.urs.cz/item/CS_URS_2024_02/711131111" TargetMode="External" /><Relationship Id="rId63" Type="http://schemas.openxmlformats.org/officeDocument/2006/relationships/hyperlink" Target="https://podminky.urs.cz/item/CS_URS_2024_02/711141559" TargetMode="External" /><Relationship Id="rId64" Type="http://schemas.openxmlformats.org/officeDocument/2006/relationships/hyperlink" Target="https://podminky.urs.cz/item/CS_URS_2024_02/711142559" TargetMode="External" /><Relationship Id="rId65" Type="http://schemas.openxmlformats.org/officeDocument/2006/relationships/hyperlink" Target="https://podminky.urs.cz/item/CS_URS_2024_02/711341564" TargetMode="External" /><Relationship Id="rId66" Type="http://schemas.openxmlformats.org/officeDocument/2006/relationships/hyperlink" Target="https://podminky.urs.cz/item/CS_URS_2024_02/741122134" TargetMode="External" /><Relationship Id="rId67" Type="http://schemas.openxmlformats.org/officeDocument/2006/relationships/hyperlink" Target="https://podminky.urs.cz/item/CS_URS_2024_02/914111111" TargetMode="External" /><Relationship Id="rId68" Type="http://schemas.openxmlformats.org/officeDocument/2006/relationships/hyperlink" Target="https://podminky.urs.cz/item/CS_URS_2024_02/914112111" TargetMode="External" /><Relationship Id="rId69" Type="http://schemas.openxmlformats.org/officeDocument/2006/relationships/hyperlink" Target="https://podminky.urs.cz/item/CS_URS_2024_02/914321111R" TargetMode="External" /><Relationship Id="rId70" Type="http://schemas.openxmlformats.org/officeDocument/2006/relationships/hyperlink" Target="https://podminky.urs.cz/item/CS_URS_2024_02/914511111" TargetMode="External" /><Relationship Id="rId71" Type="http://schemas.openxmlformats.org/officeDocument/2006/relationships/hyperlink" Target="https://podminky.urs.cz/item/CS_URS_2024_02/914531111" TargetMode="External" /><Relationship Id="rId72" Type="http://schemas.openxmlformats.org/officeDocument/2006/relationships/hyperlink" Target="https://podminky.urs.cz/item/CS_URS_2024_02/916131213" TargetMode="External" /><Relationship Id="rId73" Type="http://schemas.openxmlformats.org/officeDocument/2006/relationships/hyperlink" Target="https://podminky.urs.cz/item/CS_URS_2024_02/916231212" TargetMode="External" /><Relationship Id="rId74" Type="http://schemas.openxmlformats.org/officeDocument/2006/relationships/hyperlink" Target="https://podminky.urs.cz/item/CS_URS_2024_02/919735111" TargetMode="External" /><Relationship Id="rId75" Type="http://schemas.openxmlformats.org/officeDocument/2006/relationships/hyperlink" Target="https://podminky.urs.cz/item/CS_URS_2024_02/919121223" TargetMode="External" /><Relationship Id="rId76" Type="http://schemas.openxmlformats.org/officeDocument/2006/relationships/hyperlink" Target="https://podminky.urs.cz/item/CS_URS_2024_02/919121233" TargetMode="External" /><Relationship Id="rId77" Type="http://schemas.openxmlformats.org/officeDocument/2006/relationships/hyperlink" Target="https://podminky.urs.cz/item/CS_URS_2024_02/919726124" TargetMode="External" /><Relationship Id="rId78" Type="http://schemas.openxmlformats.org/officeDocument/2006/relationships/hyperlink" Target="https://podminky.urs.cz/item/CS_URS_2024_02/936942122" TargetMode="External" /><Relationship Id="rId79" Type="http://schemas.openxmlformats.org/officeDocument/2006/relationships/hyperlink" Target="https://podminky.urs.cz/item/CS_URS_2024_02/948411111" TargetMode="External" /><Relationship Id="rId80" Type="http://schemas.openxmlformats.org/officeDocument/2006/relationships/hyperlink" Target="https://podminky.urs.cz/item/CS_URS_2024_02/948411211" TargetMode="External" /><Relationship Id="rId81" Type="http://schemas.openxmlformats.org/officeDocument/2006/relationships/hyperlink" Target="https://podminky.urs.cz/item/CS_URS_2024_02/998212111" TargetMode="External" /><Relationship Id="rId8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28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28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2323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Šternberk – Most přes Sprchový potok (u tenisových kurtů)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10. 10. 2024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ROUND(SUM(AG55:AG59),2)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28</v>
      </c>
      <c r="AR54" s="104"/>
      <c r="AS54" s="105">
        <f>ROUND(SUM(AS55:AS59),2)</f>
        <v>0</v>
      </c>
      <c r="AT54" s="106">
        <f>ROUND(SUM(AV54:AW54),2)</f>
        <v>0</v>
      </c>
      <c r="AU54" s="107">
        <f>ROUND(SUM(AU55:AU59),5)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ROUND(SUM(AZ55:AZ59),2)</f>
        <v>0</v>
      </c>
      <c r="BA54" s="106">
        <f>ROUND(SUM(BA55:BA59),2)</f>
        <v>0</v>
      </c>
      <c r="BB54" s="106">
        <f>ROUND(SUM(BB55:BB59),2)</f>
        <v>0</v>
      </c>
      <c r="BC54" s="106">
        <f>ROUND(SUM(BC55:BC59),2)</f>
        <v>0</v>
      </c>
      <c r="BD54" s="108">
        <f>ROUND(SUM(BD55:BD59),2)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000 - Všeobecné položky'!J30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'SO 000 - Všeobecné položky'!P84</f>
        <v>0</v>
      </c>
      <c r="AV55" s="120">
        <f>'SO 000 - Všeobecné položky'!J33</f>
        <v>0</v>
      </c>
      <c r="AW55" s="120">
        <f>'SO 000 - Všeobecné položky'!J34</f>
        <v>0</v>
      </c>
      <c r="AX55" s="120">
        <f>'SO 000 - Všeobecné položky'!J35</f>
        <v>0</v>
      </c>
      <c r="AY55" s="120">
        <f>'SO 000 - Všeobecné položky'!J36</f>
        <v>0</v>
      </c>
      <c r="AZ55" s="120">
        <f>'SO 000 - Všeobecné položky'!F33</f>
        <v>0</v>
      </c>
      <c r="BA55" s="120">
        <f>'SO 000 - Všeobecné položky'!F34</f>
        <v>0</v>
      </c>
      <c r="BB55" s="120">
        <f>'SO 000 - Všeobecné položky'!F35</f>
        <v>0</v>
      </c>
      <c r="BC55" s="120">
        <f>'SO 000 - Všeobecné položky'!F36</f>
        <v>0</v>
      </c>
      <c r="BD55" s="122">
        <f>'SO 000 - Všeobecné položky'!F37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28</v>
      </c>
      <c r="CM55" s="123" t="s">
        <v>81</v>
      </c>
    </row>
    <row r="56" s="7" customFormat="1" ht="16.5" customHeight="1">
      <c r="A56" s="111" t="s">
        <v>75</v>
      </c>
      <c r="B56" s="112"/>
      <c r="C56" s="113"/>
      <c r="D56" s="114" t="s">
        <v>82</v>
      </c>
      <c r="E56" s="114"/>
      <c r="F56" s="114"/>
      <c r="G56" s="114"/>
      <c r="H56" s="114"/>
      <c r="I56" s="115"/>
      <c r="J56" s="114" t="s">
        <v>83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001 -  Demolice mostu 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'SO 001 -  Demolice mostu ...'!P84</f>
        <v>0</v>
      </c>
      <c r="AV56" s="120">
        <f>'SO 001 -  Demolice mostu ...'!J33</f>
        <v>0</v>
      </c>
      <c r="AW56" s="120">
        <f>'SO 001 -  Demolice mostu ...'!J34</f>
        <v>0</v>
      </c>
      <c r="AX56" s="120">
        <f>'SO 001 -  Demolice mostu ...'!J35</f>
        <v>0</v>
      </c>
      <c r="AY56" s="120">
        <f>'SO 001 -  Demolice mostu ...'!J36</f>
        <v>0</v>
      </c>
      <c r="AZ56" s="120">
        <f>'SO 001 -  Demolice mostu ...'!F33</f>
        <v>0</v>
      </c>
      <c r="BA56" s="120">
        <f>'SO 001 -  Demolice mostu ...'!F34</f>
        <v>0</v>
      </c>
      <c r="BB56" s="120">
        <f>'SO 001 -  Demolice mostu ...'!F35</f>
        <v>0</v>
      </c>
      <c r="BC56" s="120">
        <f>'SO 001 -  Demolice mostu ...'!F36</f>
        <v>0</v>
      </c>
      <c r="BD56" s="122">
        <f>'SO 001 -  Demolice mostu ...'!F37</f>
        <v>0</v>
      </c>
      <c r="BE56" s="7"/>
      <c r="BT56" s="123" t="s">
        <v>79</v>
      </c>
      <c r="BV56" s="123" t="s">
        <v>73</v>
      </c>
      <c r="BW56" s="123" t="s">
        <v>84</v>
      </c>
      <c r="BX56" s="123" t="s">
        <v>5</v>
      </c>
      <c r="CL56" s="123" t="s">
        <v>28</v>
      </c>
      <c r="CM56" s="123" t="s">
        <v>81</v>
      </c>
    </row>
    <row r="57" s="7" customFormat="1" ht="24.75" customHeight="1">
      <c r="A57" s="111" t="s">
        <v>75</v>
      </c>
      <c r="B57" s="112"/>
      <c r="C57" s="113"/>
      <c r="D57" s="114" t="s">
        <v>85</v>
      </c>
      <c r="E57" s="114"/>
      <c r="F57" s="114"/>
      <c r="G57" s="114"/>
      <c r="H57" s="114"/>
      <c r="I57" s="115"/>
      <c r="J57" s="114" t="s">
        <v>86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101 - Chodník podél si...'!J30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'SO 101 - Chodník podél si...'!P89</f>
        <v>0</v>
      </c>
      <c r="AV57" s="120">
        <f>'SO 101 - Chodník podél si...'!J33</f>
        <v>0</v>
      </c>
      <c r="AW57" s="120">
        <f>'SO 101 - Chodník podél si...'!J34</f>
        <v>0</v>
      </c>
      <c r="AX57" s="120">
        <f>'SO 101 - Chodník podél si...'!J35</f>
        <v>0</v>
      </c>
      <c r="AY57" s="120">
        <f>'SO 101 - Chodník podél si...'!J36</f>
        <v>0</v>
      </c>
      <c r="AZ57" s="120">
        <f>'SO 101 - Chodník podél si...'!F33</f>
        <v>0</v>
      </c>
      <c r="BA57" s="120">
        <f>'SO 101 - Chodník podél si...'!F34</f>
        <v>0</v>
      </c>
      <c r="BB57" s="120">
        <f>'SO 101 - Chodník podél si...'!F35</f>
        <v>0</v>
      </c>
      <c r="BC57" s="120">
        <f>'SO 101 - Chodník podél si...'!F36</f>
        <v>0</v>
      </c>
      <c r="BD57" s="122">
        <f>'SO 101 - Chodník podél si...'!F37</f>
        <v>0</v>
      </c>
      <c r="BE57" s="7"/>
      <c r="BT57" s="123" t="s">
        <v>79</v>
      </c>
      <c r="BV57" s="123" t="s">
        <v>73</v>
      </c>
      <c r="BW57" s="123" t="s">
        <v>87</v>
      </c>
      <c r="BX57" s="123" t="s">
        <v>5</v>
      </c>
      <c r="CL57" s="123" t="s">
        <v>19</v>
      </c>
      <c r="CM57" s="123" t="s">
        <v>81</v>
      </c>
    </row>
    <row r="58" s="7" customFormat="1" ht="16.5" customHeight="1">
      <c r="A58" s="111" t="s">
        <v>75</v>
      </c>
      <c r="B58" s="112"/>
      <c r="C58" s="113"/>
      <c r="D58" s="114" t="s">
        <v>88</v>
      </c>
      <c r="E58" s="114"/>
      <c r="F58" s="114"/>
      <c r="G58" s="114"/>
      <c r="H58" s="114"/>
      <c r="I58" s="115"/>
      <c r="J58" s="114" t="s">
        <v>89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102 - Chodník podél te...'!J30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'SO 102 - Chodník podél te...'!P92</f>
        <v>0</v>
      </c>
      <c r="AV58" s="120">
        <f>'SO 102 - Chodník podél te...'!J33</f>
        <v>0</v>
      </c>
      <c r="AW58" s="120">
        <f>'SO 102 - Chodník podél te...'!J34</f>
        <v>0</v>
      </c>
      <c r="AX58" s="120">
        <f>'SO 102 - Chodník podél te...'!J35</f>
        <v>0</v>
      </c>
      <c r="AY58" s="120">
        <f>'SO 102 - Chodník podél te...'!J36</f>
        <v>0</v>
      </c>
      <c r="AZ58" s="120">
        <f>'SO 102 - Chodník podél te...'!F33</f>
        <v>0</v>
      </c>
      <c r="BA58" s="120">
        <f>'SO 102 - Chodník podél te...'!F34</f>
        <v>0</v>
      </c>
      <c r="BB58" s="120">
        <f>'SO 102 - Chodník podél te...'!F35</f>
        <v>0</v>
      </c>
      <c r="BC58" s="120">
        <f>'SO 102 - Chodník podél te...'!F36</f>
        <v>0</v>
      </c>
      <c r="BD58" s="122">
        <f>'SO 102 - Chodník podél te...'!F37</f>
        <v>0</v>
      </c>
      <c r="BE58" s="7"/>
      <c r="BT58" s="123" t="s">
        <v>79</v>
      </c>
      <c r="BV58" s="123" t="s">
        <v>73</v>
      </c>
      <c r="BW58" s="123" t="s">
        <v>90</v>
      </c>
      <c r="BX58" s="123" t="s">
        <v>5</v>
      </c>
      <c r="CL58" s="123" t="s">
        <v>19</v>
      </c>
      <c r="CM58" s="123" t="s">
        <v>81</v>
      </c>
    </row>
    <row r="59" s="7" customFormat="1" ht="16.5" customHeight="1">
      <c r="A59" s="111" t="s">
        <v>75</v>
      </c>
      <c r="B59" s="112"/>
      <c r="C59" s="113"/>
      <c r="D59" s="114" t="s">
        <v>91</v>
      </c>
      <c r="E59" s="114"/>
      <c r="F59" s="114"/>
      <c r="G59" s="114"/>
      <c r="H59" s="114"/>
      <c r="I59" s="115"/>
      <c r="J59" s="114" t="s">
        <v>92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201 -  Most ev.č. M10'!J30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24">
        <v>0</v>
      </c>
      <c r="AT59" s="125">
        <f>ROUND(SUM(AV59:AW59),2)</f>
        <v>0</v>
      </c>
      <c r="AU59" s="126">
        <f>'SO 201 -  Most ev.č. M10'!P92</f>
        <v>0</v>
      </c>
      <c r="AV59" s="125">
        <f>'SO 201 -  Most ev.č. M10'!J33</f>
        <v>0</v>
      </c>
      <c r="AW59" s="125">
        <f>'SO 201 -  Most ev.č. M10'!J34</f>
        <v>0</v>
      </c>
      <c r="AX59" s="125">
        <f>'SO 201 -  Most ev.č. M10'!J35</f>
        <v>0</v>
      </c>
      <c r="AY59" s="125">
        <f>'SO 201 -  Most ev.č. M10'!J36</f>
        <v>0</v>
      </c>
      <c r="AZ59" s="125">
        <f>'SO 201 -  Most ev.č. M10'!F33</f>
        <v>0</v>
      </c>
      <c r="BA59" s="125">
        <f>'SO 201 -  Most ev.č. M10'!F34</f>
        <v>0</v>
      </c>
      <c r="BB59" s="125">
        <f>'SO 201 -  Most ev.č. M10'!F35</f>
        <v>0</v>
      </c>
      <c r="BC59" s="125">
        <f>'SO 201 -  Most ev.č. M10'!F36</f>
        <v>0</v>
      </c>
      <c r="BD59" s="127">
        <f>'SO 201 -  Most ev.č. M10'!F37</f>
        <v>0</v>
      </c>
      <c r="BE59" s="7"/>
      <c r="BT59" s="123" t="s">
        <v>79</v>
      </c>
      <c r="BV59" s="123" t="s">
        <v>73</v>
      </c>
      <c r="BW59" s="123" t="s">
        <v>93</v>
      </c>
      <c r="BX59" s="123" t="s">
        <v>5</v>
      </c>
      <c r="CL59" s="123" t="s">
        <v>94</v>
      </c>
      <c r="CM59" s="123" t="s">
        <v>81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b6NxfOvbCsPOoCNjJlPR3bdrmph/5r0wiNXU07BNAoqpLSE+lZhmFa1zQjvDAoGu1Bva5HE7GeEvrEaTSl0IuQ==" hashValue="tc93R7CogEffMonJL/cu+nblIvULTgDyAqpQ3Zn7VtT4iV3mAa9pgPBO+mXq5xF0rFTclq52dPj7tJ9hbKRvnQ==" algorithmName="SHA-512" password="CC0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0 - Všeobecné položky'!C2" display="/"/>
    <hyperlink ref="A56" location="'SO 001 -  Demolice mostu ...'!C2" display="/"/>
    <hyperlink ref="A57" location="'SO 101 - Chodník podél si...'!C2" display="/"/>
    <hyperlink ref="A58" location="'SO 102 - Chodník podél te...'!C2" display="/"/>
    <hyperlink ref="A59" location="'SO 201 -  Most ev.č. M10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Šternberk – Most přes Sprchový potok (u tenisových kurtů)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28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10. 10. 2024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99</v>
      </c>
      <c r="F21" s="38"/>
      <c r="G21" s="38"/>
      <c r="H21" s="38"/>
      <c r="I21" s="132" t="s">
        <v>29</v>
      </c>
      <c r="J21" s="136" t="s">
        <v>100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ROUND((SUM(BE84:BE166)),  2)</f>
        <v>0</v>
      </c>
      <c r="G33" s="38"/>
      <c r="H33" s="38"/>
      <c r="I33" s="148">
        <v>0.20999999999999999</v>
      </c>
      <c r="J33" s="147">
        <f>ROUND(((SUM(BE84:BE166))*I33),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ROUND((SUM(BF84:BF166)),  2)</f>
        <v>0</v>
      </c>
      <c r="G34" s="38"/>
      <c r="H34" s="38"/>
      <c r="I34" s="148">
        <v>0.14999999999999999</v>
      </c>
      <c r="J34" s="147">
        <f>ROUND(((SUM(BF84:BF166))*I34),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Šternberk – Most přes Sprchový potok (u tenisových kurtů)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000 - Všeobecné položky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10. 10. 2024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hidden="1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106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107</v>
      </c>
      <c r="E62" s="168"/>
      <c r="F62" s="168"/>
      <c r="G62" s="168"/>
      <c r="H62" s="168"/>
      <c r="I62" s="168"/>
      <c r="J62" s="169">
        <f>J95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108</v>
      </c>
      <c r="E63" s="168"/>
      <c r="F63" s="168"/>
      <c r="G63" s="168"/>
      <c r="H63" s="168"/>
      <c r="I63" s="168"/>
      <c r="J63" s="169">
        <f>J130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109</v>
      </c>
      <c r="E64" s="168"/>
      <c r="F64" s="168"/>
      <c r="G64" s="168"/>
      <c r="H64" s="168"/>
      <c r="I64" s="168"/>
      <c r="J64" s="169">
        <f>J152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Šternberk – Most přes Sprchový potok (u tenisových kurtů)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SO 000 - Všeobecné položky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 xml:space="preserve"> </v>
      </c>
      <c r="G78" s="40"/>
      <c r="H78" s="40"/>
      <c r="I78" s="32" t="s">
        <v>24</v>
      </c>
      <c r="J78" s="72" t="str">
        <f>IF(J12="","",J12)</f>
        <v>10. 10. 2024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26</v>
      </c>
      <c r="D80" s="40"/>
      <c r="E80" s="40"/>
      <c r="F80" s="27" t="str">
        <f>E15</f>
        <v xml:space="preserve"> </v>
      </c>
      <c r="G80" s="40"/>
      <c r="H80" s="40"/>
      <c r="I80" s="32" t="s">
        <v>32</v>
      </c>
      <c r="J80" s="36" t="str">
        <f>E21</f>
        <v>Midakon s.r.o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30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111</v>
      </c>
      <c r="D83" s="180" t="s">
        <v>56</v>
      </c>
      <c r="E83" s="180" t="s">
        <v>52</v>
      </c>
      <c r="F83" s="180" t="s">
        <v>53</v>
      </c>
      <c r="G83" s="180" t="s">
        <v>112</v>
      </c>
      <c r="H83" s="180" t="s">
        <v>113</v>
      </c>
      <c r="I83" s="180" t="s">
        <v>114</v>
      </c>
      <c r="J83" s="180" t="s">
        <v>103</v>
      </c>
      <c r="K83" s="181" t="s">
        <v>115</v>
      </c>
      <c r="L83" s="182"/>
      <c r="M83" s="92" t="s">
        <v>28</v>
      </c>
      <c r="N83" s="93" t="s">
        <v>41</v>
      </c>
      <c r="O83" s="93" t="s">
        <v>116</v>
      </c>
      <c r="P83" s="93" t="s">
        <v>117</v>
      </c>
      <c r="Q83" s="93" t="s">
        <v>118</v>
      </c>
      <c r="R83" s="93" t="s">
        <v>119</v>
      </c>
      <c r="S83" s="93" t="s">
        <v>120</v>
      </c>
      <c r="T83" s="94" t="s">
        <v>121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122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P85+P95+P130+P152</f>
        <v>0</v>
      </c>
      <c r="Q84" s="96"/>
      <c r="R84" s="185">
        <f>R85+R95+R130+R152</f>
        <v>0.03168</v>
      </c>
      <c r="S84" s="96"/>
      <c r="T84" s="186">
        <f>T85+T95+T130+T152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104</v>
      </c>
      <c r="BK84" s="187">
        <f>BK85+BK95+BK130+BK152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123</v>
      </c>
      <c r="F85" s="191" t="s">
        <v>124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0.03168</v>
      </c>
      <c r="S85" s="196"/>
      <c r="T85" s="198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79</v>
      </c>
      <c r="AT85" s="200" t="s">
        <v>70</v>
      </c>
      <c r="AU85" s="200" t="s">
        <v>71</v>
      </c>
      <c r="AY85" s="199" t="s">
        <v>125</v>
      </c>
      <c r="BK85" s="201">
        <f>BK86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126</v>
      </c>
      <c r="F86" s="202" t="s">
        <v>127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SUM(P87:P94)</f>
        <v>0</v>
      </c>
      <c r="Q86" s="196"/>
      <c r="R86" s="197">
        <f>SUM(R87:R94)</f>
        <v>0.03168</v>
      </c>
      <c r="S86" s="196"/>
      <c r="T86" s="198">
        <f>SUM(T87:T94)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79</v>
      </c>
      <c r="AT86" s="200" t="s">
        <v>70</v>
      </c>
      <c r="AU86" s="200" t="s">
        <v>79</v>
      </c>
      <c r="AY86" s="199" t="s">
        <v>125</v>
      </c>
      <c r="BK86" s="201">
        <f>SUM(BK87:BK94)</f>
        <v>0</v>
      </c>
    </row>
    <row r="87" s="2" customFormat="1" ht="16.5" customHeight="1">
      <c r="A87" s="38"/>
      <c r="B87" s="39"/>
      <c r="C87" s="204" t="s">
        <v>79</v>
      </c>
      <c r="D87" s="204" t="s">
        <v>128</v>
      </c>
      <c r="E87" s="205" t="s">
        <v>129</v>
      </c>
      <c r="F87" s="206" t="s">
        <v>130</v>
      </c>
      <c r="G87" s="207" t="s">
        <v>131</v>
      </c>
      <c r="H87" s="208">
        <v>36</v>
      </c>
      <c r="I87" s="209"/>
      <c r="J87" s="210">
        <f>ROUND(I87*H87,2)</f>
        <v>0</v>
      </c>
      <c r="K87" s="206" t="s">
        <v>132</v>
      </c>
      <c r="L87" s="44"/>
      <c r="M87" s="211" t="s">
        <v>28</v>
      </c>
      <c r="N87" s="212" t="s">
        <v>42</v>
      </c>
      <c r="O87" s="84"/>
      <c r="P87" s="213">
        <f>O87*H87</f>
        <v>0</v>
      </c>
      <c r="Q87" s="213">
        <v>0.00088000000000000003</v>
      </c>
      <c r="R87" s="213">
        <f>Q87*H87</f>
        <v>0.03168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133</v>
      </c>
      <c r="AT87" s="215" t="s">
        <v>128</v>
      </c>
      <c r="AU87" s="215" t="s">
        <v>81</v>
      </c>
      <c r="AY87" s="17" t="s">
        <v>125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79</v>
      </c>
      <c r="BK87" s="216">
        <f>ROUND(I87*H87,2)</f>
        <v>0</v>
      </c>
      <c r="BL87" s="17" t="s">
        <v>133</v>
      </c>
      <c r="BM87" s="215" t="s">
        <v>134</v>
      </c>
    </row>
    <row r="88" s="2" customFormat="1">
      <c r="A88" s="38"/>
      <c r="B88" s="39"/>
      <c r="C88" s="40"/>
      <c r="D88" s="217" t="s">
        <v>135</v>
      </c>
      <c r="E88" s="40"/>
      <c r="F88" s="218" t="s">
        <v>136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81</v>
      </c>
    </row>
    <row r="89" s="2" customFormat="1">
      <c r="A89" s="38"/>
      <c r="B89" s="39"/>
      <c r="C89" s="40"/>
      <c r="D89" s="222" t="s">
        <v>137</v>
      </c>
      <c r="E89" s="40"/>
      <c r="F89" s="223" t="s">
        <v>138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137</v>
      </c>
      <c r="AU89" s="17" t="s">
        <v>81</v>
      </c>
    </row>
    <row r="90" s="2" customFormat="1">
      <c r="A90" s="38"/>
      <c r="B90" s="39"/>
      <c r="C90" s="40"/>
      <c r="D90" s="217" t="s">
        <v>139</v>
      </c>
      <c r="E90" s="40"/>
      <c r="F90" s="224" t="s">
        <v>140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139</v>
      </c>
      <c r="AU90" s="17" t="s">
        <v>81</v>
      </c>
    </row>
    <row r="91" s="13" customFormat="1">
      <c r="A91" s="13"/>
      <c r="B91" s="225"/>
      <c r="C91" s="226"/>
      <c r="D91" s="217" t="s">
        <v>141</v>
      </c>
      <c r="E91" s="227" t="s">
        <v>28</v>
      </c>
      <c r="F91" s="228" t="s">
        <v>142</v>
      </c>
      <c r="G91" s="226"/>
      <c r="H91" s="229">
        <v>36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141</v>
      </c>
      <c r="AU91" s="235" t="s">
        <v>81</v>
      </c>
      <c r="AV91" s="13" t="s">
        <v>81</v>
      </c>
      <c r="AW91" s="13" t="s">
        <v>33</v>
      </c>
      <c r="AX91" s="13" t="s">
        <v>79</v>
      </c>
      <c r="AY91" s="235" t="s">
        <v>125</v>
      </c>
    </row>
    <row r="92" s="2" customFormat="1" ht="16.5" customHeight="1">
      <c r="A92" s="38"/>
      <c r="B92" s="39"/>
      <c r="C92" s="204" t="s">
        <v>81</v>
      </c>
      <c r="D92" s="204" t="s">
        <v>128</v>
      </c>
      <c r="E92" s="205" t="s">
        <v>143</v>
      </c>
      <c r="F92" s="206" t="s">
        <v>144</v>
      </c>
      <c r="G92" s="207" t="s">
        <v>131</v>
      </c>
      <c r="H92" s="208">
        <v>36</v>
      </c>
      <c r="I92" s="209"/>
      <c r="J92" s="210">
        <f>ROUND(I92*H92,2)</f>
        <v>0</v>
      </c>
      <c r="K92" s="206" t="s">
        <v>132</v>
      </c>
      <c r="L92" s="44"/>
      <c r="M92" s="211" t="s">
        <v>28</v>
      </c>
      <c r="N92" s="212" t="s">
        <v>42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81</v>
      </c>
      <c r="AY92" s="17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79</v>
      </c>
      <c r="BK92" s="216">
        <f>ROUND(I92*H92,2)</f>
        <v>0</v>
      </c>
      <c r="BL92" s="17" t="s">
        <v>133</v>
      </c>
      <c r="BM92" s="215" t="s">
        <v>145</v>
      </c>
    </row>
    <row r="93" s="2" customFormat="1">
      <c r="A93" s="38"/>
      <c r="B93" s="39"/>
      <c r="C93" s="40"/>
      <c r="D93" s="217" t="s">
        <v>135</v>
      </c>
      <c r="E93" s="40"/>
      <c r="F93" s="218" t="s">
        <v>146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81</v>
      </c>
    </row>
    <row r="94" s="2" customFormat="1">
      <c r="A94" s="38"/>
      <c r="B94" s="39"/>
      <c r="C94" s="40"/>
      <c r="D94" s="222" t="s">
        <v>137</v>
      </c>
      <c r="E94" s="40"/>
      <c r="F94" s="223" t="s">
        <v>147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137</v>
      </c>
      <c r="AU94" s="17" t="s">
        <v>81</v>
      </c>
    </row>
    <row r="95" s="12" customFormat="1" ht="25.92" customHeight="1">
      <c r="A95" s="12"/>
      <c r="B95" s="188"/>
      <c r="C95" s="189"/>
      <c r="D95" s="190" t="s">
        <v>70</v>
      </c>
      <c r="E95" s="191" t="s">
        <v>148</v>
      </c>
      <c r="F95" s="191" t="s">
        <v>149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SUM(P96:P129)</f>
        <v>0</v>
      </c>
      <c r="Q95" s="196"/>
      <c r="R95" s="197">
        <f>SUM(R96:R129)</f>
        <v>0</v>
      </c>
      <c r="S95" s="196"/>
      <c r="T95" s="198">
        <f>SUM(T96:T129)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150</v>
      </c>
      <c r="AT95" s="200" t="s">
        <v>70</v>
      </c>
      <c r="AU95" s="200" t="s">
        <v>71</v>
      </c>
      <c r="AY95" s="199" t="s">
        <v>125</v>
      </c>
      <c r="BK95" s="201">
        <f>SUM(BK96:BK129)</f>
        <v>0</v>
      </c>
    </row>
    <row r="96" s="2" customFormat="1" ht="16.5" customHeight="1">
      <c r="A96" s="38"/>
      <c r="B96" s="39"/>
      <c r="C96" s="204" t="s">
        <v>151</v>
      </c>
      <c r="D96" s="204" t="s">
        <v>128</v>
      </c>
      <c r="E96" s="205" t="s">
        <v>152</v>
      </c>
      <c r="F96" s="206" t="s">
        <v>153</v>
      </c>
      <c r="G96" s="207" t="s">
        <v>154</v>
      </c>
      <c r="H96" s="208">
        <v>1</v>
      </c>
      <c r="I96" s="209"/>
      <c r="J96" s="210">
        <f>ROUND(I96*H96,2)</f>
        <v>0</v>
      </c>
      <c r="K96" s="206" t="s">
        <v>132</v>
      </c>
      <c r="L96" s="44"/>
      <c r="M96" s="211" t="s">
        <v>28</v>
      </c>
      <c r="N96" s="212" t="s">
        <v>42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150</v>
      </c>
      <c r="AT96" s="215" t="s">
        <v>128</v>
      </c>
      <c r="AU96" s="215" t="s">
        <v>79</v>
      </c>
      <c r="AY96" s="17" t="s">
        <v>125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79</v>
      </c>
      <c r="BK96" s="216">
        <f>ROUND(I96*H96,2)</f>
        <v>0</v>
      </c>
      <c r="BL96" s="17" t="s">
        <v>150</v>
      </c>
      <c r="BM96" s="215" t="s">
        <v>155</v>
      </c>
    </row>
    <row r="97" s="2" customFormat="1">
      <c r="A97" s="38"/>
      <c r="B97" s="39"/>
      <c r="C97" s="40"/>
      <c r="D97" s="217" t="s">
        <v>135</v>
      </c>
      <c r="E97" s="40"/>
      <c r="F97" s="218" t="s">
        <v>153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135</v>
      </c>
      <c r="AU97" s="17" t="s">
        <v>79</v>
      </c>
    </row>
    <row r="98" s="2" customFormat="1">
      <c r="A98" s="38"/>
      <c r="B98" s="39"/>
      <c r="C98" s="40"/>
      <c r="D98" s="222" t="s">
        <v>137</v>
      </c>
      <c r="E98" s="40"/>
      <c r="F98" s="223" t="s">
        <v>156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137</v>
      </c>
      <c r="AU98" s="17" t="s">
        <v>79</v>
      </c>
    </row>
    <row r="99" s="2" customFormat="1">
      <c r="A99" s="38"/>
      <c r="B99" s="39"/>
      <c r="C99" s="40"/>
      <c r="D99" s="217" t="s">
        <v>139</v>
      </c>
      <c r="E99" s="40"/>
      <c r="F99" s="224" t="s">
        <v>157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139</v>
      </c>
      <c r="AU99" s="17" t="s">
        <v>79</v>
      </c>
    </row>
    <row r="100" s="13" customFormat="1">
      <c r="A100" s="13"/>
      <c r="B100" s="225"/>
      <c r="C100" s="226"/>
      <c r="D100" s="217" t="s">
        <v>141</v>
      </c>
      <c r="E100" s="227" t="s">
        <v>28</v>
      </c>
      <c r="F100" s="228" t="s">
        <v>79</v>
      </c>
      <c r="G100" s="226"/>
      <c r="H100" s="229">
        <v>1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141</v>
      </c>
      <c r="AU100" s="235" t="s">
        <v>79</v>
      </c>
      <c r="AV100" s="13" t="s">
        <v>81</v>
      </c>
      <c r="AW100" s="13" t="s">
        <v>33</v>
      </c>
      <c r="AX100" s="13" t="s">
        <v>79</v>
      </c>
      <c r="AY100" s="235" t="s">
        <v>125</v>
      </c>
    </row>
    <row r="101" s="2" customFormat="1" ht="16.5" customHeight="1">
      <c r="A101" s="38"/>
      <c r="B101" s="39"/>
      <c r="C101" s="204" t="s">
        <v>150</v>
      </c>
      <c r="D101" s="204" t="s">
        <v>128</v>
      </c>
      <c r="E101" s="205" t="s">
        <v>158</v>
      </c>
      <c r="F101" s="206" t="s">
        <v>159</v>
      </c>
      <c r="G101" s="207" t="s">
        <v>154</v>
      </c>
      <c r="H101" s="208">
        <v>1</v>
      </c>
      <c r="I101" s="209"/>
      <c r="J101" s="210">
        <f>ROUND(I101*H101,2)</f>
        <v>0</v>
      </c>
      <c r="K101" s="206" t="s">
        <v>132</v>
      </c>
      <c r="L101" s="44"/>
      <c r="M101" s="211" t="s">
        <v>28</v>
      </c>
      <c r="N101" s="212" t="s">
        <v>42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150</v>
      </c>
      <c r="AT101" s="215" t="s">
        <v>128</v>
      </c>
      <c r="AU101" s="215" t="s">
        <v>79</v>
      </c>
      <c r="AY101" s="17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79</v>
      </c>
      <c r="BK101" s="216">
        <f>ROUND(I101*H101,2)</f>
        <v>0</v>
      </c>
      <c r="BL101" s="17" t="s">
        <v>150</v>
      </c>
      <c r="BM101" s="215" t="s">
        <v>160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159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79</v>
      </c>
    </row>
    <row r="103" s="2" customFormat="1">
      <c r="A103" s="38"/>
      <c r="B103" s="39"/>
      <c r="C103" s="40"/>
      <c r="D103" s="222" t="s">
        <v>137</v>
      </c>
      <c r="E103" s="40"/>
      <c r="F103" s="223" t="s">
        <v>161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137</v>
      </c>
      <c r="AU103" s="17" t="s">
        <v>79</v>
      </c>
    </row>
    <row r="104" s="2" customFormat="1">
      <c r="A104" s="38"/>
      <c r="B104" s="39"/>
      <c r="C104" s="40"/>
      <c r="D104" s="217" t="s">
        <v>139</v>
      </c>
      <c r="E104" s="40"/>
      <c r="F104" s="224" t="s">
        <v>162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139</v>
      </c>
      <c r="AU104" s="17" t="s">
        <v>79</v>
      </c>
    </row>
    <row r="105" s="13" customFormat="1">
      <c r="A105" s="13"/>
      <c r="B105" s="225"/>
      <c r="C105" s="226"/>
      <c r="D105" s="217" t="s">
        <v>141</v>
      </c>
      <c r="E105" s="227" t="s">
        <v>28</v>
      </c>
      <c r="F105" s="228" t="s">
        <v>163</v>
      </c>
      <c r="G105" s="226"/>
      <c r="H105" s="229">
        <v>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141</v>
      </c>
      <c r="AU105" s="235" t="s">
        <v>79</v>
      </c>
      <c r="AV105" s="13" t="s">
        <v>81</v>
      </c>
      <c r="AW105" s="13" t="s">
        <v>33</v>
      </c>
      <c r="AX105" s="13" t="s">
        <v>79</v>
      </c>
      <c r="AY105" s="235" t="s">
        <v>125</v>
      </c>
    </row>
    <row r="106" s="2" customFormat="1" ht="16.5" customHeight="1">
      <c r="A106" s="38"/>
      <c r="B106" s="39"/>
      <c r="C106" s="204" t="s">
        <v>164</v>
      </c>
      <c r="D106" s="204" t="s">
        <v>128</v>
      </c>
      <c r="E106" s="205" t="s">
        <v>165</v>
      </c>
      <c r="F106" s="206" t="s">
        <v>166</v>
      </c>
      <c r="G106" s="207" t="s">
        <v>154</v>
      </c>
      <c r="H106" s="208">
        <v>1</v>
      </c>
      <c r="I106" s="209"/>
      <c r="J106" s="210">
        <f>ROUND(I106*H106,2)</f>
        <v>0</v>
      </c>
      <c r="K106" s="206" t="s">
        <v>132</v>
      </c>
      <c r="L106" s="44"/>
      <c r="M106" s="211" t="s">
        <v>28</v>
      </c>
      <c r="N106" s="212" t="s">
        <v>42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150</v>
      </c>
      <c r="AT106" s="215" t="s">
        <v>128</v>
      </c>
      <c r="AU106" s="215" t="s">
        <v>79</v>
      </c>
      <c r="AY106" s="17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150</v>
      </c>
      <c r="BM106" s="215" t="s">
        <v>167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166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79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168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79</v>
      </c>
    </row>
    <row r="109" s="2" customFormat="1">
      <c r="A109" s="38"/>
      <c r="B109" s="39"/>
      <c r="C109" s="40"/>
      <c r="D109" s="217" t="s">
        <v>139</v>
      </c>
      <c r="E109" s="40"/>
      <c r="F109" s="224" t="s">
        <v>169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139</v>
      </c>
      <c r="AU109" s="17" t="s">
        <v>79</v>
      </c>
    </row>
    <row r="110" s="2" customFormat="1" ht="16.5" customHeight="1">
      <c r="A110" s="38"/>
      <c r="B110" s="39"/>
      <c r="C110" s="204" t="s">
        <v>170</v>
      </c>
      <c r="D110" s="204" t="s">
        <v>128</v>
      </c>
      <c r="E110" s="205" t="s">
        <v>171</v>
      </c>
      <c r="F110" s="206" t="s">
        <v>172</v>
      </c>
      <c r="G110" s="207" t="s">
        <v>154</v>
      </c>
      <c r="H110" s="208">
        <v>1</v>
      </c>
      <c r="I110" s="209"/>
      <c r="J110" s="210">
        <f>ROUND(I110*H110,2)</f>
        <v>0</v>
      </c>
      <c r="K110" s="206" t="s">
        <v>132</v>
      </c>
      <c r="L110" s="44"/>
      <c r="M110" s="211" t="s">
        <v>28</v>
      </c>
      <c r="N110" s="212" t="s">
        <v>42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150</v>
      </c>
      <c r="AT110" s="215" t="s">
        <v>128</v>
      </c>
      <c r="AU110" s="215" t="s">
        <v>79</v>
      </c>
      <c r="AY110" s="17" t="s">
        <v>125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79</v>
      </c>
      <c r="BK110" s="216">
        <f>ROUND(I110*H110,2)</f>
        <v>0</v>
      </c>
      <c r="BL110" s="17" t="s">
        <v>150</v>
      </c>
      <c r="BM110" s="215" t="s">
        <v>173</v>
      </c>
    </row>
    <row r="111" s="2" customFormat="1">
      <c r="A111" s="38"/>
      <c r="B111" s="39"/>
      <c r="C111" s="40"/>
      <c r="D111" s="217" t="s">
        <v>135</v>
      </c>
      <c r="E111" s="40"/>
      <c r="F111" s="218" t="s">
        <v>172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135</v>
      </c>
      <c r="AU111" s="17" t="s">
        <v>79</v>
      </c>
    </row>
    <row r="112" s="2" customFormat="1">
      <c r="A112" s="38"/>
      <c r="B112" s="39"/>
      <c r="C112" s="40"/>
      <c r="D112" s="222" t="s">
        <v>137</v>
      </c>
      <c r="E112" s="40"/>
      <c r="F112" s="223" t="s">
        <v>174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137</v>
      </c>
      <c r="AU112" s="17" t="s">
        <v>79</v>
      </c>
    </row>
    <row r="113" s="2" customFormat="1">
      <c r="A113" s="38"/>
      <c r="B113" s="39"/>
      <c r="C113" s="40"/>
      <c r="D113" s="217" t="s">
        <v>139</v>
      </c>
      <c r="E113" s="40"/>
      <c r="F113" s="224" t="s">
        <v>169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139</v>
      </c>
      <c r="AU113" s="17" t="s">
        <v>79</v>
      </c>
    </row>
    <row r="114" s="2" customFormat="1" ht="16.5" customHeight="1">
      <c r="A114" s="38"/>
      <c r="B114" s="39"/>
      <c r="C114" s="204" t="s">
        <v>175</v>
      </c>
      <c r="D114" s="204" t="s">
        <v>128</v>
      </c>
      <c r="E114" s="205" t="s">
        <v>176</v>
      </c>
      <c r="F114" s="206" t="s">
        <v>177</v>
      </c>
      <c r="G114" s="207" t="s">
        <v>154</v>
      </c>
      <c r="H114" s="208">
        <v>1</v>
      </c>
      <c r="I114" s="209"/>
      <c r="J114" s="210">
        <f>ROUND(I114*H114,2)</f>
        <v>0</v>
      </c>
      <c r="K114" s="206" t="s">
        <v>132</v>
      </c>
      <c r="L114" s="44"/>
      <c r="M114" s="211" t="s">
        <v>28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150</v>
      </c>
      <c r="AT114" s="215" t="s">
        <v>128</v>
      </c>
      <c r="AU114" s="215" t="s">
        <v>79</v>
      </c>
      <c r="AY114" s="17" t="s">
        <v>125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79</v>
      </c>
      <c r="BK114" s="216">
        <f>ROUND(I114*H114,2)</f>
        <v>0</v>
      </c>
      <c r="BL114" s="17" t="s">
        <v>150</v>
      </c>
      <c r="BM114" s="215" t="s">
        <v>178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177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79</v>
      </c>
    </row>
    <row r="116" s="2" customFormat="1">
      <c r="A116" s="38"/>
      <c r="B116" s="39"/>
      <c r="C116" s="40"/>
      <c r="D116" s="222" t="s">
        <v>137</v>
      </c>
      <c r="E116" s="40"/>
      <c r="F116" s="223" t="s">
        <v>179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137</v>
      </c>
      <c r="AU116" s="17" t="s">
        <v>79</v>
      </c>
    </row>
    <row r="117" s="2" customFormat="1">
      <c r="A117" s="38"/>
      <c r="B117" s="39"/>
      <c r="C117" s="40"/>
      <c r="D117" s="217" t="s">
        <v>139</v>
      </c>
      <c r="E117" s="40"/>
      <c r="F117" s="224" t="s">
        <v>180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139</v>
      </c>
      <c r="AU117" s="17" t="s">
        <v>79</v>
      </c>
    </row>
    <row r="118" s="2" customFormat="1" ht="16.5" customHeight="1">
      <c r="A118" s="38"/>
      <c r="B118" s="39"/>
      <c r="C118" s="204" t="s">
        <v>181</v>
      </c>
      <c r="D118" s="204" t="s">
        <v>128</v>
      </c>
      <c r="E118" s="205" t="s">
        <v>182</v>
      </c>
      <c r="F118" s="206" t="s">
        <v>183</v>
      </c>
      <c r="G118" s="207" t="s">
        <v>154</v>
      </c>
      <c r="H118" s="208">
        <v>1</v>
      </c>
      <c r="I118" s="209"/>
      <c r="J118" s="210">
        <f>ROUND(I118*H118,2)</f>
        <v>0</v>
      </c>
      <c r="K118" s="206" t="s">
        <v>132</v>
      </c>
      <c r="L118" s="44"/>
      <c r="M118" s="211" t="s">
        <v>28</v>
      </c>
      <c r="N118" s="212" t="s">
        <v>42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150</v>
      </c>
      <c r="AT118" s="215" t="s">
        <v>128</v>
      </c>
      <c r="AU118" s="215" t="s">
        <v>79</v>
      </c>
      <c r="AY118" s="17" t="s">
        <v>125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79</v>
      </c>
      <c r="BK118" s="216">
        <f>ROUND(I118*H118,2)</f>
        <v>0</v>
      </c>
      <c r="BL118" s="17" t="s">
        <v>150</v>
      </c>
      <c r="BM118" s="215" t="s">
        <v>184</v>
      </c>
    </row>
    <row r="119" s="2" customFormat="1">
      <c r="A119" s="38"/>
      <c r="B119" s="39"/>
      <c r="C119" s="40"/>
      <c r="D119" s="217" t="s">
        <v>135</v>
      </c>
      <c r="E119" s="40"/>
      <c r="F119" s="218" t="s">
        <v>183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135</v>
      </c>
      <c r="AU119" s="17" t="s">
        <v>79</v>
      </c>
    </row>
    <row r="120" s="2" customFormat="1">
      <c r="A120" s="38"/>
      <c r="B120" s="39"/>
      <c r="C120" s="40"/>
      <c r="D120" s="222" t="s">
        <v>137</v>
      </c>
      <c r="E120" s="40"/>
      <c r="F120" s="223" t="s">
        <v>185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137</v>
      </c>
      <c r="AU120" s="17" t="s">
        <v>79</v>
      </c>
    </row>
    <row r="121" s="2" customFormat="1">
      <c r="A121" s="38"/>
      <c r="B121" s="39"/>
      <c r="C121" s="40"/>
      <c r="D121" s="217" t="s">
        <v>139</v>
      </c>
      <c r="E121" s="40"/>
      <c r="F121" s="224" t="s">
        <v>186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139</v>
      </c>
      <c r="AU121" s="17" t="s">
        <v>79</v>
      </c>
    </row>
    <row r="122" s="13" customFormat="1">
      <c r="A122" s="13"/>
      <c r="B122" s="225"/>
      <c r="C122" s="226"/>
      <c r="D122" s="217" t="s">
        <v>141</v>
      </c>
      <c r="E122" s="227" t="s">
        <v>28</v>
      </c>
      <c r="F122" s="228" t="s">
        <v>187</v>
      </c>
      <c r="G122" s="226"/>
      <c r="H122" s="229">
        <v>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141</v>
      </c>
      <c r="AU122" s="235" t="s">
        <v>79</v>
      </c>
      <c r="AV122" s="13" t="s">
        <v>81</v>
      </c>
      <c r="AW122" s="13" t="s">
        <v>33</v>
      </c>
      <c r="AX122" s="13" t="s">
        <v>79</v>
      </c>
      <c r="AY122" s="235" t="s">
        <v>125</v>
      </c>
    </row>
    <row r="123" s="2" customFormat="1" ht="16.5" customHeight="1">
      <c r="A123" s="38"/>
      <c r="B123" s="39"/>
      <c r="C123" s="204" t="s">
        <v>126</v>
      </c>
      <c r="D123" s="204" t="s">
        <v>128</v>
      </c>
      <c r="E123" s="205" t="s">
        <v>188</v>
      </c>
      <c r="F123" s="206" t="s">
        <v>189</v>
      </c>
      <c r="G123" s="207" t="s">
        <v>154</v>
      </c>
      <c r="H123" s="208">
        <v>1</v>
      </c>
      <c r="I123" s="209"/>
      <c r="J123" s="210">
        <f>ROUND(I123*H123,2)</f>
        <v>0</v>
      </c>
      <c r="K123" s="206" t="s">
        <v>132</v>
      </c>
      <c r="L123" s="44"/>
      <c r="M123" s="211" t="s">
        <v>28</v>
      </c>
      <c r="N123" s="212" t="s">
        <v>42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150</v>
      </c>
      <c r="AT123" s="215" t="s">
        <v>128</v>
      </c>
      <c r="AU123" s="215" t="s">
        <v>79</v>
      </c>
      <c r="AY123" s="17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79</v>
      </c>
      <c r="BK123" s="216">
        <f>ROUND(I123*H123,2)</f>
        <v>0</v>
      </c>
      <c r="BL123" s="17" t="s">
        <v>150</v>
      </c>
      <c r="BM123" s="215" t="s">
        <v>190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189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79</v>
      </c>
    </row>
    <row r="125" s="2" customFormat="1">
      <c r="A125" s="38"/>
      <c r="B125" s="39"/>
      <c r="C125" s="40"/>
      <c r="D125" s="222" t="s">
        <v>137</v>
      </c>
      <c r="E125" s="40"/>
      <c r="F125" s="223" t="s">
        <v>191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79</v>
      </c>
    </row>
    <row r="126" s="13" customFormat="1">
      <c r="A126" s="13"/>
      <c r="B126" s="225"/>
      <c r="C126" s="226"/>
      <c r="D126" s="217" t="s">
        <v>141</v>
      </c>
      <c r="E126" s="227" t="s">
        <v>28</v>
      </c>
      <c r="F126" s="228" t="s">
        <v>192</v>
      </c>
      <c r="G126" s="226"/>
      <c r="H126" s="229">
        <v>1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141</v>
      </c>
      <c r="AU126" s="235" t="s">
        <v>79</v>
      </c>
      <c r="AV126" s="13" t="s">
        <v>81</v>
      </c>
      <c r="AW126" s="13" t="s">
        <v>33</v>
      </c>
      <c r="AX126" s="13" t="s">
        <v>79</v>
      </c>
      <c r="AY126" s="235" t="s">
        <v>125</v>
      </c>
    </row>
    <row r="127" s="2" customFormat="1" ht="16.5" customHeight="1">
      <c r="A127" s="38"/>
      <c r="B127" s="39"/>
      <c r="C127" s="204" t="s">
        <v>193</v>
      </c>
      <c r="D127" s="204" t="s">
        <v>128</v>
      </c>
      <c r="E127" s="205" t="s">
        <v>194</v>
      </c>
      <c r="F127" s="206" t="s">
        <v>195</v>
      </c>
      <c r="G127" s="207" t="s">
        <v>154</v>
      </c>
      <c r="H127" s="208">
        <v>1</v>
      </c>
      <c r="I127" s="209"/>
      <c r="J127" s="210">
        <f>ROUND(I127*H127,2)</f>
        <v>0</v>
      </c>
      <c r="K127" s="206" t="s">
        <v>132</v>
      </c>
      <c r="L127" s="44"/>
      <c r="M127" s="211" t="s">
        <v>28</v>
      </c>
      <c r="N127" s="212" t="s">
        <v>42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150</v>
      </c>
      <c r="AT127" s="215" t="s">
        <v>128</v>
      </c>
      <c r="AU127" s="215" t="s">
        <v>79</v>
      </c>
      <c r="AY127" s="17" t="s">
        <v>125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79</v>
      </c>
      <c r="BK127" s="216">
        <f>ROUND(I127*H127,2)</f>
        <v>0</v>
      </c>
      <c r="BL127" s="17" t="s">
        <v>150</v>
      </c>
      <c r="BM127" s="215" t="s">
        <v>196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195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79</v>
      </c>
    </row>
    <row r="129" s="2" customFormat="1">
      <c r="A129" s="38"/>
      <c r="B129" s="39"/>
      <c r="C129" s="40"/>
      <c r="D129" s="222" t="s">
        <v>137</v>
      </c>
      <c r="E129" s="40"/>
      <c r="F129" s="223" t="s">
        <v>197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79</v>
      </c>
    </row>
    <row r="130" s="12" customFormat="1" ht="25.92" customHeight="1">
      <c r="A130" s="12"/>
      <c r="B130" s="188"/>
      <c r="C130" s="189"/>
      <c r="D130" s="190" t="s">
        <v>70</v>
      </c>
      <c r="E130" s="191" t="s">
        <v>198</v>
      </c>
      <c r="F130" s="191" t="s">
        <v>199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SUM(P131:P151)</f>
        <v>0</v>
      </c>
      <c r="Q130" s="196"/>
      <c r="R130" s="197">
        <f>SUM(R131:R151)</f>
        <v>0</v>
      </c>
      <c r="S130" s="196"/>
      <c r="T130" s="198">
        <f>SUM(T131:T151)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9" t="s">
        <v>150</v>
      </c>
      <c r="AT130" s="200" t="s">
        <v>70</v>
      </c>
      <c r="AU130" s="200" t="s">
        <v>71</v>
      </c>
      <c r="AY130" s="199" t="s">
        <v>125</v>
      </c>
      <c r="BK130" s="201">
        <f>SUM(BK131:BK151)</f>
        <v>0</v>
      </c>
    </row>
    <row r="131" s="2" customFormat="1" ht="16.5" customHeight="1">
      <c r="A131" s="38"/>
      <c r="B131" s="39"/>
      <c r="C131" s="204" t="s">
        <v>200</v>
      </c>
      <c r="D131" s="204" t="s">
        <v>128</v>
      </c>
      <c r="E131" s="205" t="s">
        <v>201</v>
      </c>
      <c r="F131" s="206" t="s">
        <v>202</v>
      </c>
      <c r="G131" s="207" t="s">
        <v>154</v>
      </c>
      <c r="H131" s="208">
        <v>1</v>
      </c>
      <c r="I131" s="209"/>
      <c r="J131" s="210">
        <f>ROUND(I131*H131,2)</f>
        <v>0</v>
      </c>
      <c r="K131" s="206" t="s">
        <v>132</v>
      </c>
      <c r="L131" s="44"/>
      <c r="M131" s="211" t="s">
        <v>28</v>
      </c>
      <c r="N131" s="212" t="s">
        <v>42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150</v>
      </c>
      <c r="AT131" s="215" t="s">
        <v>128</v>
      </c>
      <c r="AU131" s="215" t="s">
        <v>79</v>
      </c>
      <c r="AY131" s="17" t="s">
        <v>125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79</v>
      </c>
      <c r="BK131" s="216">
        <f>ROUND(I131*H131,2)</f>
        <v>0</v>
      </c>
      <c r="BL131" s="17" t="s">
        <v>150</v>
      </c>
      <c r="BM131" s="215" t="s">
        <v>203</v>
      </c>
    </row>
    <row r="132" s="2" customFormat="1">
      <c r="A132" s="38"/>
      <c r="B132" s="39"/>
      <c r="C132" s="40"/>
      <c r="D132" s="217" t="s">
        <v>135</v>
      </c>
      <c r="E132" s="40"/>
      <c r="F132" s="218" t="s">
        <v>202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79</v>
      </c>
    </row>
    <row r="133" s="2" customFormat="1">
      <c r="A133" s="38"/>
      <c r="B133" s="39"/>
      <c r="C133" s="40"/>
      <c r="D133" s="222" t="s">
        <v>137</v>
      </c>
      <c r="E133" s="40"/>
      <c r="F133" s="223" t="s">
        <v>204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79</v>
      </c>
    </row>
    <row r="134" s="2" customFormat="1">
      <c r="A134" s="38"/>
      <c r="B134" s="39"/>
      <c r="C134" s="40"/>
      <c r="D134" s="217" t="s">
        <v>139</v>
      </c>
      <c r="E134" s="40"/>
      <c r="F134" s="224" t="s">
        <v>205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79</v>
      </c>
    </row>
    <row r="135" s="13" customFormat="1">
      <c r="A135" s="13"/>
      <c r="B135" s="225"/>
      <c r="C135" s="226"/>
      <c r="D135" s="217" t="s">
        <v>141</v>
      </c>
      <c r="E135" s="227" t="s">
        <v>28</v>
      </c>
      <c r="F135" s="228" t="s">
        <v>206</v>
      </c>
      <c r="G135" s="226"/>
      <c r="H135" s="229">
        <v>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141</v>
      </c>
      <c r="AU135" s="235" t="s">
        <v>79</v>
      </c>
      <c r="AV135" s="13" t="s">
        <v>81</v>
      </c>
      <c r="AW135" s="13" t="s">
        <v>33</v>
      </c>
      <c r="AX135" s="13" t="s">
        <v>79</v>
      </c>
      <c r="AY135" s="235" t="s">
        <v>125</v>
      </c>
    </row>
    <row r="136" s="2" customFormat="1" ht="16.5" customHeight="1">
      <c r="A136" s="38"/>
      <c r="B136" s="39"/>
      <c r="C136" s="204" t="s">
        <v>207</v>
      </c>
      <c r="D136" s="204" t="s">
        <v>128</v>
      </c>
      <c r="E136" s="205" t="s">
        <v>208</v>
      </c>
      <c r="F136" s="206" t="s">
        <v>209</v>
      </c>
      <c r="G136" s="207" t="s">
        <v>154</v>
      </c>
      <c r="H136" s="208">
        <v>1</v>
      </c>
      <c r="I136" s="209"/>
      <c r="J136" s="210">
        <f>ROUND(I136*H136,2)</f>
        <v>0</v>
      </c>
      <c r="K136" s="206" t="s">
        <v>132</v>
      </c>
      <c r="L136" s="44"/>
      <c r="M136" s="211" t="s">
        <v>28</v>
      </c>
      <c r="N136" s="212" t="s">
        <v>42</v>
      </c>
      <c r="O136" s="84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150</v>
      </c>
      <c r="AT136" s="215" t="s">
        <v>128</v>
      </c>
      <c r="AU136" s="215" t="s">
        <v>79</v>
      </c>
      <c r="AY136" s="17" t="s">
        <v>125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79</v>
      </c>
      <c r="BK136" s="216">
        <f>ROUND(I136*H136,2)</f>
        <v>0</v>
      </c>
      <c r="BL136" s="17" t="s">
        <v>150</v>
      </c>
      <c r="BM136" s="215" t="s">
        <v>210</v>
      </c>
    </row>
    <row r="137" s="2" customFormat="1">
      <c r="A137" s="38"/>
      <c r="B137" s="39"/>
      <c r="C137" s="40"/>
      <c r="D137" s="217" t="s">
        <v>135</v>
      </c>
      <c r="E137" s="40"/>
      <c r="F137" s="218" t="s">
        <v>209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79</v>
      </c>
    </row>
    <row r="138" s="2" customFormat="1">
      <c r="A138" s="38"/>
      <c r="B138" s="39"/>
      <c r="C138" s="40"/>
      <c r="D138" s="222" t="s">
        <v>137</v>
      </c>
      <c r="E138" s="40"/>
      <c r="F138" s="223" t="s">
        <v>211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79</v>
      </c>
    </row>
    <row r="139" s="2" customFormat="1">
      <c r="A139" s="38"/>
      <c r="B139" s="39"/>
      <c r="C139" s="40"/>
      <c r="D139" s="217" t="s">
        <v>139</v>
      </c>
      <c r="E139" s="40"/>
      <c r="F139" s="224" t="s">
        <v>212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139</v>
      </c>
      <c r="AU139" s="17" t="s">
        <v>79</v>
      </c>
    </row>
    <row r="140" s="13" customFormat="1">
      <c r="A140" s="13"/>
      <c r="B140" s="225"/>
      <c r="C140" s="226"/>
      <c r="D140" s="217" t="s">
        <v>141</v>
      </c>
      <c r="E140" s="227" t="s">
        <v>28</v>
      </c>
      <c r="F140" s="228" t="s">
        <v>79</v>
      </c>
      <c r="G140" s="226"/>
      <c r="H140" s="229">
        <v>1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141</v>
      </c>
      <c r="AU140" s="235" t="s">
        <v>79</v>
      </c>
      <c r="AV140" s="13" t="s">
        <v>81</v>
      </c>
      <c r="AW140" s="13" t="s">
        <v>33</v>
      </c>
      <c r="AX140" s="13" t="s">
        <v>79</v>
      </c>
      <c r="AY140" s="235" t="s">
        <v>125</v>
      </c>
    </row>
    <row r="141" s="2" customFormat="1" ht="16.5" customHeight="1">
      <c r="A141" s="38"/>
      <c r="B141" s="39"/>
      <c r="C141" s="204" t="s">
        <v>213</v>
      </c>
      <c r="D141" s="204" t="s">
        <v>128</v>
      </c>
      <c r="E141" s="205" t="s">
        <v>214</v>
      </c>
      <c r="F141" s="206" t="s">
        <v>215</v>
      </c>
      <c r="G141" s="207" t="s">
        <v>154</v>
      </c>
      <c r="H141" s="208">
        <v>1</v>
      </c>
      <c r="I141" s="209"/>
      <c r="J141" s="210">
        <f>ROUND(I141*H141,2)</f>
        <v>0</v>
      </c>
      <c r="K141" s="206" t="s">
        <v>132</v>
      </c>
      <c r="L141" s="44"/>
      <c r="M141" s="211" t="s">
        <v>28</v>
      </c>
      <c r="N141" s="212" t="s">
        <v>42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216</v>
      </c>
      <c r="AT141" s="215" t="s">
        <v>128</v>
      </c>
      <c r="AU141" s="215" t="s">
        <v>79</v>
      </c>
      <c r="AY141" s="17" t="s">
        <v>125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79</v>
      </c>
      <c r="BK141" s="216">
        <f>ROUND(I141*H141,2)</f>
        <v>0</v>
      </c>
      <c r="BL141" s="17" t="s">
        <v>216</v>
      </c>
      <c r="BM141" s="215" t="s">
        <v>217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215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79</v>
      </c>
    </row>
    <row r="143" s="2" customFormat="1">
      <c r="A143" s="38"/>
      <c r="B143" s="39"/>
      <c r="C143" s="40"/>
      <c r="D143" s="222" t="s">
        <v>137</v>
      </c>
      <c r="E143" s="40"/>
      <c r="F143" s="223" t="s">
        <v>218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79</v>
      </c>
    </row>
    <row r="144" s="2" customFormat="1">
      <c r="A144" s="38"/>
      <c r="B144" s="39"/>
      <c r="C144" s="40"/>
      <c r="D144" s="217" t="s">
        <v>139</v>
      </c>
      <c r="E144" s="40"/>
      <c r="F144" s="224" t="s">
        <v>219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139</v>
      </c>
      <c r="AU144" s="17" t="s">
        <v>79</v>
      </c>
    </row>
    <row r="145" s="2" customFormat="1" ht="16.5" customHeight="1">
      <c r="A145" s="38"/>
      <c r="B145" s="39"/>
      <c r="C145" s="204" t="s">
        <v>220</v>
      </c>
      <c r="D145" s="204" t="s">
        <v>128</v>
      </c>
      <c r="E145" s="205" t="s">
        <v>221</v>
      </c>
      <c r="F145" s="206" t="s">
        <v>222</v>
      </c>
      <c r="G145" s="207" t="s">
        <v>154</v>
      </c>
      <c r="H145" s="208">
        <v>1</v>
      </c>
      <c r="I145" s="209"/>
      <c r="J145" s="210">
        <f>ROUND(I145*H145,2)</f>
        <v>0</v>
      </c>
      <c r="K145" s="206" t="s">
        <v>132</v>
      </c>
      <c r="L145" s="44"/>
      <c r="M145" s="211" t="s">
        <v>28</v>
      </c>
      <c r="N145" s="212" t="s">
        <v>42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216</v>
      </c>
      <c r="AT145" s="215" t="s">
        <v>128</v>
      </c>
      <c r="AU145" s="215" t="s">
        <v>79</v>
      </c>
      <c r="AY145" s="17" t="s">
        <v>125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79</v>
      </c>
      <c r="BK145" s="216">
        <f>ROUND(I145*H145,2)</f>
        <v>0</v>
      </c>
      <c r="BL145" s="17" t="s">
        <v>216</v>
      </c>
      <c r="BM145" s="215" t="s">
        <v>223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224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79</v>
      </c>
    </row>
    <row r="147" s="2" customFormat="1">
      <c r="A147" s="38"/>
      <c r="B147" s="39"/>
      <c r="C147" s="40"/>
      <c r="D147" s="222" t="s">
        <v>137</v>
      </c>
      <c r="E147" s="40"/>
      <c r="F147" s="223" t="s">
        <v>225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137</v>
      </c>
      <c r="AU147" s="17" t="s">
        <v>79</v>
      </c>
    </row>
    <row r="148" s="2" customFormat="1">
      <c r="A148" s="38"/>
      <c r="B148" s="39"/>
      <c r="C148" s="40"/>
      <c r="D148" s="217" t="s">
        <v>139</v>
      </c>
      <c r="E148" s="40"/>
      <c r="F148" s="224" t="s">
        <v>226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139</v>
      </c>
      <c r="AU148" s="17" t="s">
        <v>79</v>
      </c>
    </row>
    <row r="149" s="2" customFormat="1" ht="16.5" customHeight="1">
      <c r="A149" s="38"/>
      <c r="B149" s="39"/>
      <c r="C149" s="204" t="s">
        <v>8</v>
      </c>
      <c r="D149" s="204" t="s">
        <v>128</v>
      </c>
      <c r="E149" s="205" t="s">
        <v>227</v>
      </c>
      <c r="F149" s="206" t="s">
        <v>222</v>
      </c>
      <c r="G149" s="207" t="s">
        <v>154</v>
      </c>
      <c r="H149" s="208">
        <v>1</v>
      </c>
      <c r="I149" s="209"/>
      <c r="J149" s="210">
        <f>ROUND(I149*H149,2)</f>
        <v>0</v>
      </c>
      <c r="K149" s="206" t="s">
        <v>132</v>
      </c>
      <c r="L149" s="44"/>
      <c r="M149" s="211" t="s">
        <v>28</v>
      </c>
      <c r="N149" s="212" t="s">
        <v>42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216</v>
      </c>
      <c r="AT149" s="215" t="s">
        <v>128</v>
      </c>
      <c r="AU149" s="215" t="s">
        <v>79</v>
      </c>
      <c r="AY149" s="17" t="s">
        <v>125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79</v>
      </c>
      <c r="BK149" s="216">
        <f>ROUND(I149*H149,2)</f>
        <v>0</v>
      </c>
      <c r="BL149" s="17" t="s">
        <v>216</v>
      </c>
      <c r="BM149" s="215" t="s">
        <v>228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229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79</v>
      </c>
    </row>
    <row r="151" s="2" customFormat="1">
      <c r="A151" s="38"/>
      <c r="B151" s="39"/>
      <c r="C151" s="40"/>
      <c r="D151" s="222" t="s">
        <v>137</v>
      </c>
      <c r="E151" s="40"/>
      <c r="F151" s="223" t="s">
        <v>230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79</v>
      </c>
    </row>
    <row r="152" s="12" customFormat="1" ht="25.92" customHeight="1">
      <c r="A152" s="12"/>
      <c r="B152" s="188"/>
      <c r="C152" s="189"/>
      <c r="D152" s="190" t="s">
        <v>70</v>
      </c>
      <c r="E152" s="191" t="s">
        <v>231</v>
      </c>
      <c r="F152" s="191" t="s">
        <v>232</v>
      </c>
      <c r="G152" s="189"/>
      <c r="H152" s="189"/>
      <c r="I152" s="192"/>
      <c r="J152" s="193">
        <f>BK152</f>
        <v>0</v>
      </c>
      <c r="K152" s="189"/>
      <c r="L152" s="194"/>
      <c r="M152" s="195"/>
      <c r="N152" s="196"/>
      <c r="O152" s="196"/>
      <c r="P152" s="197">
        <f>SUM(P153:P166)</f>
        <v>0</v>
      </c>
      <c r="Q152" s="196"/>
      <c r="R152" s="197">
        <f>SUM(R153:R166)</f>
        <v>0</v>
      </c>
      <c r="S152" s="196"/>
      <c r="T152" s="198">
        <f>SUM(T153:T166)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9" t="s">
        <v>150</v>
      </c>
      <c r="AT152" s="200" t="s">
        <v>70</v>
      </c>
      <c r="AU152" s="200" t="s">
        <v>71</v>
      </c>
      <c r="AY152" s="199" t="s">
        <v>125</v>
      </c>
      <c r="BK152" s="201">
        <f>SUM(BK153:BK166)</f>
        <v>0</v>
      </c>
    </row>
    <row r="153" s="2" customFormat="1" ht="16.5" customHeight="1">
      <c r="A153" s="38"/>
      <c r="B153" s="39"/>
      <c r="C153" s="204" t="s">
        <v>233</v>
      </c>
      <c r="D153" s="204" t="s">
        <v>128</v>
      </c>
      <c r="E153" s="205" t="s">
        <v>234</v>
      </c>
      <c r="F153" s="206" t="s">
        <v>235</v>
      </c>
      <c r="G153" s="207" t="s">
        <v>154</v>
      </c>
      <c r="H153" s="208">
        <v>1</v>
      </c>
      <c r="I153" s="209"/>
      <c r="J153" s="210">
        <f>ROUND(I153*H153,2)</f>
        <v>0</v>
      </c>
      <c r="K153" s="206" t="s">
        <v>132</v>
      </c>
      <c r="L153" s="44"/>
      <c r="M153" s="211" t="s">
        <v>28</v>
      </c>
      <c r="N153" s="212" t="s">
        <v>42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150</v>
      </c>
      <c r="AT153" s="215" t="s">
        <v>128</v>
      </c>
      <c r="AU153" s="215" t="s">
        <v>79</v>
      </c>
      <c r="AY153" s="17" t="s">
        <v>125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79</v>
      </c>
      <c r="BK153" s="216">
        <f>ROUND(I153*H153,2)</f>
        <v>0</v>
      </c>
      <c r="BL153" s="17" t="s">
        <v>150</v>
      </c>
      <c r="BM153" s="215" t="s">
        <v>236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235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79</v>
      </c>
    </row>
    <row r="155" s="2" customFormat="1">
      <c r="A155" s="38"/>
      <c r="B155" s="39"/>
      <c r="C155" s="40"/>
      <c r="D155" s="222" t="s">
        <v>137</v>
      </c>
      <c r="E155" s="40"/>
      <c r="F155" s="223" t="s">
        <v>237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79</v>
      </c>
    </row>
    <row r="156" s="2" customFormat="1">
      <c r="A156" s="38"/>
      <c r="B156" s="39"/>
      <c r="C156" s="40"/>
      <c r="D156" s="217" t="s">
        <v>139</v>
      </c>
      <c r="E156" s="40"/>
      <c r="F156" s="224" t="s">
        <v>238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79</v>
      </c>
    </row>
    <row r="157" s="2" customFormat="1" ht="16.5" customHeight="1">
      <c r="A157" s="38"/>
      <c r="B157" s="39"/>
      <c r="C157" s="204" t="s">
        <v>239</v>
      </c>
      <c r="D157" s="204" t="s">
        <v>128</v>
      </c>
      <c r="E157" s="205" t="s">
        <v>240</v>
      </c>
      <c r="F157" s="206" t="s">
        <v>241</v>
      </c>
      <c r="G157" s="207" t="s">
        <v>154</v>
      </c>
      <c r="H157" s="208">
        <v>1</v>
      </c>
      <c r="I157" s="209"/>
      <c r="J157" s="210">
        <f>ROUND(I157*H157,2)</f>
        <v>0</v>
      </c>
      <c r="K157" s="206" t="s">
        <v>132</v>
      </c>
      <c r="L157" s="44"/>
      <c r="M157" s="211" t="s">
        <v>28</v>
      </c>
      <c r="N157" s="212" t="s">
        <v>42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150</v>
      </c>
      <c r="AT157" s="215" t="s">
        <v>128</v>
      </c>
      <c r="AU157" s="215" t="s">
        <v>79</v>
      </c>
      <c r="AY157" s="17" t="s">
        <v>125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79</v>
      </c>
      <c r="BK157" s="216">
        <f>ROUND(I157*H157,2)</f>
        <v>0</v>
      </c>
      <c r="BL157" s="17" t="s">
        <v>150</v>
      </c>
      <c r="BM157" s="215" t="s">
        <v>242</v>
      </c>
    </row>
    <row r="158" s="2" customFormat="1">
      <c r="A158" s="38"/>
      <c r="B158" s="39"/>
      <c r="C158" s="40"/>
      <c r="D158" s="217" t="s">
        <v>135</v>
      </c>
      <c r="E158" s="40"/>
      <c r="F158" s="218" t="s">
        <v>241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79</v>
      </c>
    </row>
    <row r="159" s="2" customFormat="1">
      <c r="A159" s="38"/>
      <c r="B159" s="39"/>
      <c r="C159" s="40"/>
      <c r="D159" s="222" t="s">
        <v>137</v>
      </c>
      <c r="E159" s="40"/>
      <c r="F159" s="223" t="s">
        <v>243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79</v>
      </c>
    </row>
    <row r="160" s="2" customFormat="1" ht="16.5" customHeight="1">
      <c r="A160" s="38"/>
      <c r="B160" s="39"/>
      <c r="C160" s="204" t="s">
        <v>244</v>
      </c>
      <c r="D160" s="204" t="s">
        <v>128</v>
      </c>
      <c r="E160" s="205" t="s">
        <v>245</v>
      </c>
      <c r="F160" s="206" t="s">
        <v>246</v>
      </c>
      <c r="G160" s="207" t="s">
        <v>154</v>
      </c>
      <c r="H160" s="208">
        <v>1</v>
      </c>
      <c r="I160" s="209"/>
      <c r="J160" s="210">
        <f>ROUND(I160*H160,2)</f>
        <v>0</v>
      </c>
      <c r="K160" s="206" t="s">
        <v>132</v>
      </c>
      <c r="L160" s="44"/>
      <c r="M160" s="211" t="s">
        <v>28</v>
      </c>
      <c r="N160" s="212" t="s">
        <v>42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150</v>
      </c>
      <c r="AT160" s="215" t="s">
        <v>128</v>
      </c>
      <c r="AU160" s="215" t="s">
        <v>79</v>
      </c>
      <c r="AY160" s="17" t="s">
        <v>125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79</v>
      </c>
      <c r="BK160" s="216">
        <f>ROUND(I160*H160,2)</f>
        <v>0</v>
      </c>
      <c r="BL160" s="17" t="s">
        <v>150</v>
      </c>
      <c r="BM160" s="215" t="s">
        <v>247</v>
      </c>
    </row>
    <row r="161" s="2" customFormat="1">
      <c r="A161" s="38"/>
      <c r="B161" s="39"/>
      <c r="C161" s="40"/>
      <c r="D161" s="217" t="s">
        <v>135</v>
      </c>
      <c r="E161" s="40"/>
      <c r="F161" s="218" t="s">
        <v>246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135</v>
      </c>
      <c r="AU161" s="17" t="s">
        <v>79</v>
      </c>
    </row>
    <row r="162" s="2" customFormat="1">
      <c r="A162" s="38"/>
      <c r="B162" s="39"/>
      <c r="C162" s="40"/>
      <c r="D162" s="222" t="s">
        <v>137</v>
      </c>
      <c r="E162" s="40"/>
      <c r="F162" s="223" t="s">
        <v>248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137</v>
      </c>
      <c r="AU162" s="17" t="s">
        <v>79</v>
      </c>
    </row>
    <row r="163" s="2" customFormat="1" ht="16.5" customHeight="1">
      <c r="A163" s="38"/>
      <c r="B163" s="39"/>
      <c r="C163" s="204" t="s">
        <v>249</v>
      </c>
      <c r="D163" s="204" t="s">
        <v>128</v>
      </c>
      <c r="E163" s="205" t="s">
        <v>250</v>
      </c>
      <c r="F163" s="206" t="s">
        <v>251</v>
      </c>
      <c r="G163" s="207" t="s">
        <v>154</v>
      </c>
      <c r="H163" s="208">
        <v>1</v>
      </c>
      <c r="I163" s="209"/>
      <c r="J163" s="210">
        <f>ROUND(I163*H163,2)</f>
        <v>0</v>
      </c>
      <c r="K163" s="206" t="s">
        <v>132</v>
      </c>
      <c r="L163" s="44"/>
      <c r="M163" s="211" t="s">
        <v>28</v>
      </c>
      <c r="N163" s="212" t="s">
        <v>42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150</v>
      </c>
      <c r="AT163" s="215" t="s">
        <v>128</v>
      </c>
      <c r="AU163" s="215" t="s">
        <v>79</v>
      </c>
      <c r="AY163" s="17" t="s">
        <v>125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79</v>
      </c>
      <c r="BK163" s="216">
        <f>ROUND(I163*H163,2)</f>
        <v>0</v>
      </c>
      <c r="BL163" s="17" t="s">
        <v>150</v>
      </c>
      <c r="BM163" s="215" t="s">
        <v>252</v>
      </c>
    </row>
    <row r="164" s="2" customFormat="1">
      <c r="A164" s="38"/>
      <c r="B164" s="39"/>
      <c r="C164" s="40"/>
      <c r="D164" s="217" t="s">
        <v>135</v>
      </c>
      <c r="E164" s="40"/>
      <c r="F164" s="218" t="s">
        <v>251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79</v>
      </c>
    </row>
    <row r="165" s="2" customFormat="1">
      <c r="A165" s="38"/>
      <c r="B165" s="39"/>
      <c r="C165" s="40"/>
      <c r="D165" s="222" t="s">
        <v>137</v>
      </c>
      <c r="E165" s="40"/>
      <c r="F165" s="223" t="s">
        <v>253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79</v>
      </c>
    </row>
    <row r="166" s="13" customFormat="1">
      <c r="A166" s="13"/>
      <c r="B166" s="225"/>
      <c r="C166" s="226"/>
      <c r="D166" s="217" t="s">
        <v>141</v>
      </c>
      <c r="E166" s="227" t="s">
        <v>28</v>
      </c>
      <c r="F166" s="228" t="s">
        <v>79</v>
      </c>
      <c r="G166" s="226"/>
      <c r="H166" s="229">
        <v>1</v>
      </c>
      <c r="I166" s="230"/>
      <c r="J166" s="226"/>
      <c r="K166" s="226"/>
      <c r="L166" s="231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141</v>
      </c>
      <c r="AU166" s="235" t="s">
        <v>79</v>
      </c>
      <c r="AV166" s="13" t="s">
        <v>81</v>
      </c>
      <c r="AW166" s="13" t="s">
        <v>33</v>
      </c>
      <c r="AX166" s="13" t="s">
        <v>79</v>
      </c>
      <c r="AY166" s="235" t="s">
        <v>125</v>
      </c>
    </row>
    <row r="167" s="2" customFormat="1" ht="6.96" customHeight="1">
      <c r="A167" s="38"/>
      <c r="B167" s="59"/>
      <c r="C167" s="60"/>
      <c r="D167" s="60"/>
      <c r="E167" s="60"/>
      <c r="F167" s="60"/>
      <c r="G167" s="60"/>
      <c r="H167" s="60"/>
      <c r="I167" s="60"/>
      <c r="J167" s="60"/>
      <c r="K167" s="60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DKzbyTBob/zEQm9vwnAbhrM8BhfGWF2QPplJ5cnTpS/39mzL0Cfmhrf4LZ05C1/Znsggf8jCb7lDyw2CisRF2w==" hashValue="2sh5dFRfOmWOcNwOVWEoc3tDLU1as1o7vNXZMMYkDK20DoUNz7gys7Yl0HO08+nBS+rhk1pCOtZ9VF1F//JsaQ==" algorithmName="SHA-512" password="CC05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948411111"/>
    <hyperlink ref="F94" r:id="rId2" display="https://podminky.urs.cz/item/CS_URS_2024_02/948411211"/>
    <hyperlink ref="F98" r:id="rId3" display="https://podminky.urs.cz/item/CS_URS_2024_02/012203000"/>
    <hyperlink ref="F103" r:id="rId4" display="https://podminky.urs.cz/item/CS_URS_2024_02/012303000"/>
    <hyperlink ref="F108" r:id="rId5" display="https://podminky.urs.cz/item/CS_URS_2024_02/013203000.1"/>
    <hyperlink ref="F112" r:id="rId6" display="https://podminky.urs.cz/item/CS_URS_2024_02/013203000.2"/>
    <hyperlink ref="F116" r:id="rId7" display="https://podminky.urs.cz/item/CS_URS_2024_02/013203001"/>
    <hyperlink ref="F120" r:id="rId8" display="https://podminky.urs.cz/item/CS_URS_2024_02/013244000"/>
    <hyperlink ref="F125" r:id="rId9" display="https://podminky.urs.cz/item/CS_URS_2024_02/013254000"/>
    <hyperlink ref="F129" r:id="rId10" display="https://podminky.urs.cz/item/CS_URS_2024_02/013294000"/>
    <hyperlink ref="F133" r:id="rId11" display="https://podminky.urs.cz/item/CS_URS_2024_02/032103000"/>
    <hyperlink ref="F138" r:id="rId12" display="https://podminky.urs.cz/item/CS_URS_2024_02/032103001"/>
    <hyperlink ref="F143" r:id="rId13" display="https://podminky.urs.cz/item/CS_URS_2024_02/034103000"/>
    <hyperlink ref="F147" r:id="rId14" display="https://podminky.urs.cz/item/CS_URS_2024_02/034303000.1"/>
    <hyperlink ref="F151" r:id="rId15" display="https://podminky.urs.cz/item/CS_URS_2024_02/034303000.2"/>
    <hyperlink ref="F155" r:id="rId16" display="https://podminky.urs.cz/item/CS_URS_2024_02/041903000"/>
    <hyperlink ref="F159" r:id="rId17" display="https://podminky.urs.cz/item/CS_URS_2024_02/043134000.1"/>
    <hyperlink ref="F162" r:id="rId18" display="https://podminky.urs.cz/item/CS_URS_2024_02/043134000.2"/>
    <hyperlink ref="F165" r:id="rId19" display="https://podminky.urs.cz/item/CS_URS_2024_02/0431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Šternberk – Most přes Sprchový potok (u tenisových kurtů)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254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28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10. 10. 2024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99</v>
      </c>
      <c r="F21" s="38"/>
      <c r="G21" s="38"/>
      <c r="H21" s="38"/>
      <c r="I21" s="132" t="s">
        <v>29</v>
      </c>
      <c r="J21" s="136" t="s">
        <v>100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ROUND((SUM(BE84:BE239)),  2)</f>
        <v>0</v>
      </c>
      <c r="G33" s="38"/>
      <c r="H33" s="38"/>
      <c r="I33" s="148">
        <v>0.20999999999999999</v>
      </c>
      <c r="J33" s="147">
        <f>ROUND(((SUM(BE84:BE239))*I33),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ROUND((SUM(BF84:BF239)),  2)</f>
        <v>0</v>
      </c>
      <c r="G34" s="38"/>
      <c r="H34" s="38"/>
      <c r="I34" s="148">
        <v>0.14999999999999999</v>
      </c>
      <c r="J34" s="147">
        <f>ROUND(((SUM(BF84:BF239))*I34),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ROUND((SUM(BG84:BG239)),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ROUND((SUM(BH84:BH239)),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ROUND((SUM(BI84:BI239)),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Šternberk – Most přes Sprchový potok (u tenisových kurtů)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 xml:space="preserve">SO 001 -  Demolice mostu ev.č. M10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10. 10. 2024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hidden="1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255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256</v>
      </c>
      <c r="E62" s="168"/>
      <c r="F62" s="168"/>
      <c r="G62" s="168"/>
      <c r="H62" s="168"/>
      <c r="I62" s="168"/>
      <c r="J62" s="169">
        <f>J91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257</v>
      </c>
      <c r="E63" s="168"/>
      <c r="F63" s="168"/>
      <c r="G63" s="168"/>
      <c r="H63" s="168"/>
      <c r="I63" s="168"/>
      <c r="J63" s="169">
        <f>J175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258</v>
      </c>
      <c r="E64" s="168"/>
      <c r="F64" s="168"/>
      <c r="G64" s="168"/>
      <c r="H64" s="168"/>
      <c r="I64" s="168"/>
      <c r="J64" s="169">
        <f>J212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Šternberk – Most přes Sprchový potok (u tenisových kurtů)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 xml:space="preserve">SO 001 -  Demolice mostu ev.č. M10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</v>
      </c>
      <c r="D78" s="40"/>
      <c r="E78" s="40"/>
      <c r="F78" s="27" t="str">
        <f>F12</f>
        <v xml:space="preserve"> </v>
      </c>
      <c r="G78" s="40"/>
      <c r="H78" s="40"/>
      <c r="I78" s="32" t="s">
        <v>24</v>
      </c>
      <c r="J78" s="72" t="str">
        <f>IF(J12="","",J12)</f>
        <v>10. 10. 2024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26</v>
      </c>
      <c r="D80" s="40"/>
      <c r="E80" s="40"/>
      <c r="F80" s="27" t="str">
        <f>E15</f>
        <v xml:space="preserve"> </v>
      </c>
      <c r="G80" s="40"/>
      <c r="H80" s="40"/>
      <c r="I80" s="32" t="s">
        <v>32</v>
      </c>
      <c r="J80" s="36" t="str">
        <f>E21</f>
        <v>Midakon s.r.o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30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111</v>
      </c>
      <c r="D83" s="180" t="s">
        <v>56</v>
      </c>
      <c r="E83" s="180" t="s">
        <v>52</v>
      </c>
      <c r="F83" s="180" t="s">
        <v>53</v>
      </c>
      <c r="G83" s="180" t="s">
        <v>112</v>
      </c>
      <c r="H83" s="180" t="s">
        <v>113</v>
      </c>
      <c r="I83" s="180" t="s">
        <v>114</v>
      </c>
      <c r="J83" s="180" t="s">
        <v>103</v>
      </c>
      <c r="K83" s="181" t="s">
        <v>115</v>
      </c>
      <c r="L83" s="182"/>
      <c r="M83" s="92" t="s">
        <v>28</v>
      </c>
      <c r="N83" s="93" t="s">
        <v>41</v>
      </c>
      <c r="O83" s="93" t="s">
        <v>116</v>
      </c>
      <c r="P83" s="93" t="s">
        <v>117</v>
      </c>
      <c r="Q83" s="93" t="s">
        <v>118</v>
      </c>
      <c r="R83" s="93" t="s">
        <v>119</v>
      </c>
      <c r="S83" s="93" t="s">
        <v>120</v>
      </c>
      <c r="T83" s="94" t="s">
        <v>121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122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P85+P91+P175+P212</f>
        <v>0</v>
      </c>
      <c r="Q84" s="96"/>
      <c r="R84" s="185">
        <f>R85+R91+R175+R212</f>
        <v>4.9003110000000003</v>
      </c>
      <c r="S84" s="96"/>
      <c r="T84" s="186">
        <f>T85+T91+T175+T212</f>
        <v>143.69213540000004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104</v>
      </c>
      <c r="BK84" s="187">
        <f>BK85+BK91+BK175+BK212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123</v>
      </c>
      <c r="F85" s="191" t="s">
        <v>124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</f>
        <v>0</v>
      </c>
      <c r="Q85" s="196"/>
      <c r="R85" s="197">
        <f>R86</f>
        <v>0</v>
      </c>
      <c r="S85" s="196"/>
      <c r="T85" s="198">
        <f>T86</f>
        <v>0.1275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79</v>
      </c>
      <c r="AT85" s="200" t="s">
        <v>70</v>
      </c>
      <c r="AU85" s="200" t="s">
        <v>71</v>
      </c>
      <c r="AY85" s="199" t="s">
        <v>125</v>
      </c>
      <c r="BK85" s="201">
        <f>BK86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181</v>
      </c>
      <c r="F86" s="202" t="s">
        <v>259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SUM(P87:P90)</f>
        <v>0</v>
      </c>
      <c r="Q86" s="196"/>
      <c r="R86" s="197">
        <f>SUM(R87:R90)</f>
        <v>0</v>
      </c>
      <c r="S86" s="196"/>
      <c r="T86" s="198">
        <f>SUM(T87:T90)</f>
        <v>0.1275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79</v>
      </c>
      <c r="AT86" s="200" t="s">
        <v>70</v>
      </c>
      <c r="AU86" s="200" t="s">
        <v>79</v>
      </c>
      <c r="AY86" s="199" t="s">
        <v>125</v>
      </c>
      <c r="BK86" s="201">
        <f>SUM(BK87:BK90)</f>
        <v>0</v>
      </c>
    </row>
    <row r="87" s="2" customFormat="1" ht="16.5" customHeight="1">
      <c r="A87" s="38"/>
      <c r="B87" s="39"/>
      <c r="C87" s="204" t="s">
        <v>79</v>
      </c>
      <c r="D87" s="204" t="s">
        <v>128</v>
      </c>
      <c r="E87" s="205" t="s">
        <v>260</v>
      </c>
      <c r="F87" s="206" t="s">
        <v>261</v>
      </c>
      <c r="G87" s="207" t="s">
        <v>262</v>
      </c>
      <c r="H87" s="208">
        <v>8.5</v>
      </c>
      <c r="I87" s="209"/>
      <c r="J87" s="210">
        <f>ROUND(I87*H87,2)</f>
        <v>0</v>
      </c>
      <c r="K87" s="206" t="s">
        <v>132</v>
      </c>
      <c r="L87" s="44"/>
      <c r="M87" s="211" t="s">
        <v>28</v>
      </c>
      <c r="N87" s="212" t="s">
        <v>42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0.014999999999999999</v>
      </c>
      <c r="T87" s="214">
        <f>S87*H87</f>
        <v>0.1275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150</v>
      </c>
      <c r="AT87" s="215" t="s">
        <v>128</v>
      </c>
      <c r="AU87" s="215" t="s">
        <v>81</v>
      </c>
      <c r="AY87" s="17" t="s">
        <v>125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79</v>
      </c>
      <c r="BK87" s="216">
        <f>ROUND(I87*H87,2)</f>
        <v>0</v>
      </c>
      <c r="BL87" s="17" t="s">
        <v>150</v>
      </c>
      <c r="BM87" s="215" t="s">
        <v>263</v>
      </c>
    </row>
    <row r="88" s="2" customFormat="1">
      <c r="A88" s="38"/>
      <c r="B88" s="39"/>
      <c r="C88" s="40"/>
      <c r="D88" s="217" t="s">
        <v>135</v>
      </c>
      <c r="E88" s="40"/>
      <c r="F88" s="218" t="s">
        <v>264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81</v>
      </c>
    </row>
    <row r="89" s="2" customFormat="1">
      <c r="A89" s="38"/>
      <c r="B89" s="39"/>
      <c r="C89" s="40"/>
      <c r="D89" s="222" t="s">
        <v>137</v>
      </c>
      <c r="E89" s="40"/>
      <c r="F89" s="223" t="s">
        <v>265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137</v>
      </c>
      <c r="AU89" s="17" t="s">
        <v>81</v>
      </c>
    </row>
    <row r="90" s="2" customFormat="1">
      <c r="A90" s="38"/>
      <c r="B90" s="39"/>
      <c r="C90" s="40"/>
      <c r="D90" s="217" t="s">
        <v>139</v>
      </c>
      <c r="E90" s="40"/>
      <c r="F90" s="224" t="s">
        <v>266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139</v>
      </c>
      <c r="AU90" s="17" t="s">
        <v>81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79</v>
      </c>
      <c r="F91" s="191" t="s">
        <v>267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SUM(P92:P174)</f>
        <v>0</v>
      </c>
      <c r="Q91" s="196"/>
      <c r="R91" s="197">
        <f>SUM(R92:R174)</f>
        <v>0.59355999999999998</v>
      </c>
      <c r="S91" s="196"/>
      <c r="T91" s="198">
        <f>SUM(T92:T174)</f>
        <v>47.236000000000004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150</v>
      </c>
      <c r="AT91" s="200" t="s">
        <v>70</v>
      </c>
      <c r="AU91" s="200" t="s">
        <v>71</v>
      </c>
      <c r="AY91" s="199" t="s">
        <v>125</v>
      </c>
      <c r="BK91" s="201">
        <f>SUM(BK92:BK174)</f>
        <v>0</v>
      </c>
    </row>
    <row r="92" s="2" customFormat="1" ht="16.5" customHeight="1">
      <c r="A92" s="38"/>
      <c r="B92" s="39"/>
      <c r="C92" s="204" t="s">
        <v>81</v>
      </c>
      <c r="D92" s="204" t="s">
        <v>128</v>
      </c>
      <c r="E92" s="205" t="s">
        <v>268</v>
      </c>
      <c r="F92" s="206" t="s">
        <v>269</v>
      </c>
      <c r="G92" s="207" t="s">
        <v>270</v>
      </c>
      <c r="H92" s="208">
        <v>3</v>
      </c>
      <c r="I92" s="209"/>
      <c r="J92" s="210">
        <f>ROUND(I92*H92,2)</f>
        <v>0</v>
      </c>
      <c r="K92" s="206" t="s">
        <v>132</v>
      </c>
      <c r="L92" s="44"/>
      <c r="M92" s="211" t="s">
        <v>28</v>
      </c>
      <c r="N92" s="212" t="s">
        <v>42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79</v>
      </c>
      <c r="AY92" s="17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79</v>
      </c>
      <c r="BK92" s="216">
        <f>ROUND(I92*H92,2)</f>
        <v>0</v>
      </c>
      <c r="BL92" s="17" t="s">
        <v>133</v>
      </c>
      <c r="BM92" s="215" t="s">
        <v>271</v>
      </c>
    </row>
    <row r="93" s="2" customFormat="1">
      <c r="A93" s="38"/>
      <c r="B93" s="39"/>
      <c r="C93" s="40"/>
      <c r="D93" s="217" t="s">
        <v>135</v>
      </c>
      <c r="E93" s="40"/>
      <c r="F93" s="218" t="s">
        <v>272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79</v>
      </c>
    </row>
    <row r="94" s="2" customFormat="1">
      <c r="A94" s="38"/>
      <c r="B94" s="39"/>
      <c r="C94" s="40"/>
      <c r="D94" s="222" t="s">
        <v>137</v>
      </c>
      <c r="E94" s="40"/>
      <c r="F94" s="223" t="s">
        <v>273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137</v>
      </c>
      <c r="AU94" s="17" t="s">
        <v>79</v>
      </c>
    </row>
    <row r="95" s="2" customFormat="1" ht="16.5" customHeight="1">
      <c r="A95" s="38"/>
      <c r="B95" s="39"/>
      <c r="C95" s="204" t="s">
        <v>151</v>
      </c>
      <c r="D95" s="204" t="s">
        <v>128</v>
      </c>
      <c r="E95" s="205" t="s">
        <v>274</v>
      </c>
      <c r="F95" s="206" t="s">
        <v>275</v>
      </c>
      <c r="G95" s="207" t="s">
        <v>270</v>
      </c>
      <c r="H95" s="208">
        <v>1</v>
      </c>
      <c r="I95" s="209"/>
      <c r="J95" s="210">
        <f>ROUND(I95*H95,2)</f>
        <v>0</v>
      </c>
      <c r="K95" s="206" t="s">
        <v>132</v>
      </c>
      <c r="L95" s="44"/>
      <c r="M95" s="211" t="s">
        <v>28</v>
      </c>
      <c r="N95" s="212" t="s">
        <v>42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79</v>
      </c>
      <c r="AY95" s="17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79</v>
      </c>
      <c r="BK95" s="216">
        <f>ROUND(I95*H95,2)</f>
        <v>0</v>
      </c>
      <c r="BL95" s="17" t="s">
        <v>133</v>
      </c>
      <c r="BM95" s="215" t="s">
        <v>276</v>
      </c>
    </row>
    <row r="96" s="2" customFormat="1">
      <c r="A96" s="38"/>
      <c r="B96" s="39"/>
      <c r="C96" s="40"/>
      <c r="D96" s="217" t="s">
        <v>135</v>
      </c>
      <c r="E96" s="40"/>
      <c r="F96" s="218" t="s">
        <v>277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79</v>
      </c>
    </row>
    <row r="97" s="2" customFormat="1">
      <c r="A97" s="38"/>
      <c r="B97" s="39"/>
      <c r="C97" s="40"/>
      <c r="D97" s="222" t="s">
        <v>137</v>
      </c>
      <c r="E97" s="40"/>
      <c r="F97" s="223" t="s">
        <v>278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79</v>
      </c>
    </row>
    <row r="98" s="2" customFormat="1" ht="16.5" customHeight="1">
      <c r="A98" s="38"/>
      <c r="B98" s="39"/>
      <c r="C98" s="204" t="s">
        <v>150</v>
      </c>
      <c r="D98" s="204" t="s">
        <v>128</v>
      </c>
      <c r="E98" s="205" t="s">
        <v>279</v>
      </c>
      <c r="F98" s="206" t="s">
        <v>280</v>
      </c>
      <c r="G98" s="207" t="s">
        <v>270</v>
      </c>
      <c r="H98" s="208">
        <v>3</v>
      </c>
      <c r="I98" s="209"/>
      <c r="J98" s="210">
        <f>ROUND(I98*H98,2)</f>
        <v>0</v>
      </c>
      <c r="K98" s="206" t="s">
        <v>132</v>
      </c>
      <c r="L98" s="44"/>
      <c r="M98" s="211" t="s">
        <v>28</v>
      </c>
      <c r="N98" s="212" t="s">
        <v>42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79</v>
      </c>
      <c r="AY98" s="17" t="s">
        <v>125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79</v>
      </c>
      <c r="BK98" s="216">
        <f>ROUND(I98*H98,2)</f>
        <v>0</v>
      </c>
      <c r="BL98" s="17" t="s">
        <v>133</v>
      </c>
      <c r="BM98" s="215" t="s">
        <v>281</v>
      </c>
    </row>
    <row r="99" s="2" customFormat="1">
      <c r="A99" s="38"/>
      <c r="B99" s="39"/>
      <c r="C99" s="40"/>
      <c r="D99" s="217" t="s">
        <v>135</v>
      </c>
      <c r="E99" s="40"/>
      <c r="F99" s="218" t="s">
        <v>282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135</v>
      </c>
      <c r="AU99" s="17" t="s">
        <v>79</v>
      </c>
    </row>
    <row r="100" s="2" customFormat="1">
      <c r="A100" s="38"/>
      <c r="B100" s="39"/>
      <c r="C100" s="40"/>
      <c r="D100" s="222" t="s">
        <v>137</v>
      </c>
      <c r="E100" s="40"/>
      <c r="F100" s="223" t="s">
        <v>283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137</v>
      </c>
      <c r="AU100" s="17" t="s">
        <v>79</v>
      </c>
    </row>
    <row r="101" s="2" customFormat="1" ht="16.5" customHeight="1">
      <c r="A101" s="38"/>
      <c r="B101" s="39"/>
      <c r="C101" s="204" t="s">
        <v>164</v>
      </c>
      <c r="D101" s="204" t="s">
        <v>128</v>
      </c>
      <c r="E101" s="205" t="s">
        <v>284</v>
      </c>
      <c r="F101" s="206" t="s">
        <v>285</v>
      </c>
      <c r="G101" s="207" t="s">
        <v>286</v>
      </c>
      <c r="H101" s="208">
        <v>1</v>
      </c>
      <c r="I101" s="209"/>
      <c r="J101" s="210">
        <f>ROUND(I101*H101,2)</f>
        <v>0</v>
      </c>
      <c r="K101" s="206" t="s">
        <v>287</v>
      </c>
      <c r="L101" s="44"/>
      <c r="M101" s="211" t="s">
        <v>28</v>
      </c>
      <c r="N101" s="212" t="s">
        <v>42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133</v>
      </c>
      <c r="AT101" s="215" t="s">
        <v>128</v>
      </c>
      <c r="AU101" s="215" t="s">
        <v>79</v>
      </c>
      <c r="AY101" s="17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79</v>
      </c>
      <c r="BK101" s="216">
        <f>ROUND(I101*H101,2)</f>
        <v>0</v>
      </c>
      <c r="BL101" s="17" t="s">
        <v>133</v>
      </c>
      <c r="BM101" s="215" t="s">
        <v>288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289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79</v>
      </c>
    </row>
    <row r="103" s="2" customFormat="1">
      <c r="A103" s="38"/>
      <c r="B103" s="39"/>
      <c r="C103" s="40"/>
      <c r="D103" s="222" t="s">
        <v>137</v>
      </c>
      <c r="E103" s="40"/>
      <c r="F103" s="223" t="s">
        <v>290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137</v>
      </c>
      <c r="AU103" s="17" t="s">
        <v>79</v>
      </c>
    </row>
    <row r="104" s="2" customFormat="1" ht="16.5" customHeight="1">
      <c r="A104" s="38"/>
      <c r="B104" s="39"/>
      <c r="C104" s="204" t="s">
        <v>170</v>
      </c>
      <c r="D104" s="204" t="s">
        <v>128</v>
      </c>
      <c r="E104" s="205" t="s">
        <v>291</v>
      </c>
      <c r="F104" s="206" t="s">
        <v>292</v>
      </c>
      <c r="G104" s="207" t="s">
        <v>293</v>
      </c>
      <c r="H104" s="208">
        <v>48.200000000000003</v>
      </c>
      <c r="I104" s="209"/>
      <c r="J104" s="210">
        <f>ROUND(I104*H104,2)</f>
        <v>0</v>
      </c>
      <c r="K104" s="206" t="s">
        <v>132</v>
      </c>
      <c r="L104" s="44"/>
      <c r="M104" s="211" t="s">
        <v>28</v>
      </c>
      <c r="N104" s="212" t="s">
        <v>42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0.57999999999999996</v>
      </c>
      <c r="T104" s="214">
        <f>S104*H104</f>
        <v>27.956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150</v>
      </c>
      <c r="AT104" s="215" t="s">
        <v>128</v>
      </c>
      <c r="AU104" s="215" t="s">
        <v>79</v>
      </c>
      <c r="AY104" s="17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79</v>
      </c>
      <c r="BK104" s="216">
        <f>ROUND(I104*H104,2)</f>
        <v>0</v>
      </c>
      <c r="BL104" s="17" t="s">
        <v>150</v>
      </c>
      <c r="BM104" s="215" t="s">
        <v>294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295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79</v>
      </c>
    </row>
    <row r="106" s="2" customFormat="1">
      <c r="A106" s="38"/>
      <c r="B106" s="39"/>
      <c r="C106" s="40"/>
      <c r="D106" s="222" t="s">
        <v>137</v>
      </c>
      <c r="E106" s="40"/>
      <c r="F106" s="223" t="s">
        <v>296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137</v>
      </c>
      <c r="AU106" s="17" t="s">
        <v>79</v>
      </c>
    </row>
    <row r="107" s="14" customFormat="1">
      <c r="A107" s="14"/>
      <c r="B107" s="239"/>
      <c r="C107" s="240"/>
      <c r="D107" s="217" t="s">
        <v>141</v>
      </c>
      <c r="E107" s="241" t="s">
        <v>28</v>
      </c>
      <c r="F107" s="242" t="s">
        <v>297</v>
      </c>
      <c r="G107" s="240"/>
      <c r="H107" s="241" t="s">
        <v>28</v>
      </c>
      <c r="I107" s="243"/>
      <c r="J107" s="240"/>
      <c r="K107" s="240"/>
      <c r="L107" s="244"/>
      <c r="M107" s="245"/>
      <c r="N107" s="246"/>
      <c r="O107" s="246"/>
      <c r="P107" s="246"/>
      <c r="Q107" s="246"/>
      <c r="R107" s="246"/>
      <c r="S107" s="246"/>
      <c r="T107" s="247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8" t="s">
        <v>141</v>
      </c>
      <c r="AU107" s="248" t="s">
        <v>79</v>
      </c>
      <c r="AV107" s="14" t="s">
        <v>79</v>
      </c>
      <c r="AW107" s="14" t="s">
        <v>33</v>
      </c>
      <c r="AX107" s="14" t="s">
        <v>71</v>
      </c>
      <c r="AY107" s="248" t="s">
        <v>125</v>
      </c>
    </row>
    <row r="108" s="13" customFormat="1">
      <c r="A108" s="13"/>
      <c r="B108" s="225"/>
      <c r="C108" s="226"/>
      <c r="D108" s="217" t="s">
        <v>141</v>
      </c>
      <c r="E108" s="227" t="s">
        <v>28</v>
      </c>
      <c r="F108" s="228" t="s">
        <v>298</v>
      </c>
      <c r="G108" s="226"/>
      <c r="H108" s="229">
        <v>48.200000000000003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141</v>
      </c>
      <c r="AU108" s="235" t="s">
        <v>79</v>
      </c>
      <c r="AV108" s="13" t="s">
        <v>81</v>
      </c>
      <c r="AW108" s="13" t="s">
        <v>33</v>
      </c>
      <c r="AX108" s="13" t="s">
        <v>79</v>
      </c>
      <c r="AY108" s="235" t="s">
        <v>125</v>
      </c>
    </row>
    <row r="109" s="2" customFormat="1" ht="21.75" customHeight="1">
      <c r="A109" s="38"/>
      <c r="B109" s="39"/>
      <c r="C109" s="204" t="s">
        <v>175</v>
      </c>
      <c r="D109" s="204" t="s">
        <v>128</v>
      </c>
      <c r="E109" s="205" t="s">
        <v>299</v>
      </c>
      <c r="F109" s="206" t="s">
        <v>300</v>
      </c>
      <c r="G109" s="207" t="s">
        <v>293</v>
      </c>
      <c r="H109" s="208">
        <v>48.200000000000003</v>
      </c>
      <c r="I109" s="209"/>
      <c r="J109" s="210">
        <f>ROUND(I109*H109,2)</f>
        <v>0</v>
      </c>
      <c r="K109" s="206" t="s">
        <v>132</v>
      </c>
      <c r="L109" s="44"/>
      <c r="M109" s="211" t="s">
        <v>28</v>
      </c>
      <c r="N109" s="212" t="s">
        <v>42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0.40000000000000002</v>
      </c>
      <c r="T109" s="214">
        <f>S109*H109</f>
        <v>19.280000000000001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150</v>
      </c>
      <c r="AT109" s="215" t="s">
        <v>128</v>
      </c>
      <c r="AU109" s="215" t="s">
        <v>79</v>
      </c>
      <c r="AY109" s="17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79</v>
      </c>
      <c r="BK109" s="216">
        <f>ROUND(I109*H109,2)</f>
        <v>0</v>
      </c>
      <c r="BL109" s="17" t="s">
        <v>150</v>
      </c>
      <c r="BM109" s="215" t="s">
        <v>301</v>
      </c>
    </row>
    <row r="110" s="2" customFormat="1">
      <c r="A110" s="38"/>
      <c r="B110" s="39"/>
      <c r="C110" s="40"/>
      <c r="D110" s="217" t="s">
        <v>135</v>
      </c>
      <c r="E110" s="40"/>
      <c r="F110" s="218" t="s">
        <v>302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79</v>
      </c>
    </row>
    <row r="111" s="2" customFormat="1">
      <c r="A111" s="38"/>
      <c r="B111" s="39"/>
      <c r="C111" s="40"/>
      <c r="D111" s="222" t="s">
        <v>137</v>
      </c>
      <c r="E111" s="40"/>
      <c r="F111" s="223" t="s">
        <v>303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137</v>
      </c>
      <c r="AU111" s="17" t="s">
        <v>79</v>
      </c>
    </row>
    <row r="112" s="13" customFormat="1">
      <c r="A112" s="13"/>
      <c r="B112" s="225"/>
      <c r="C112" s="226"/>
      <c r="D112" s="217" t="s">
        <v>141</v>
      </c>
      <c r="E112" s="227" t="s">
        <v>28</v>
      </c>
      <c r="F112" s="228" t="s">
        <v>304</v>
      </c>
      <c r="G112" s="226"/>
      <c r="H112" s="229">
        <v>48.200000000000003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141</v>
      </c>
      <c r="AU112" s="235" t="s">
        <v>79</v>
      </c>
      <c r="AV112" s="13" t="s">
        <v>81</v>
      </c>
      <c r="AW112" s="13" t="s">
        <v>33</v>
      </c>
      <c r="AX112" s="13" t="s">
        <v>79</v>
      </c>
      <c r="AY112" s="235" t="s">
        <v>125</v>
      </c>
    </row>
    <row r="113" s="2" customFormat="1" ht="16.5" customHeight="1">
      <c r="A113" s="38"/>
      <c r="B113" s="39"/>
      <c r="C113" s="204" t="s">
        <v>181</v>
      </c>
      <c r="D113" s="204" t="s">
        <v>128</v>
      </c>
      <c r="E113" s="205" t="s">
        <v>305</v>
      </c>
      <c r="F113" s="206" t="s">
        <v>306</v>
      </c>
      <c r="G113" s="207" t="s">
        <v>262</v>
      </c>
      <c r="H113" s="208">
        <v>22</v>
      </c>
      <c r="I113" s="209"/>
      <c r="J113" s="210">
        <f>ROUND(I113*H113,2)</f>
        <v>0</v>
      </c>
      <c r="K113" s="206" t="s">
        <v>132</v>
      </c>
      <c r="L113" s="44"/>
      <c r="M113" s="211" t="s">
        <v>28</v>
      </c>
      <c r="N113" s="212" t="s">
        <v>42</v>
      </c>
      <c r="O113" s="84"/>
      <c r="P113" s="213">
        <f>O113*H113</f>
        <v>0</v>
      </c>
      <c r="Q113" s="213">
        <v>0.026980000000000001</v>
      </c>
      <c r="R113" s="213">
        <f>Q113*H113</f>
        <v>0.59355999999999998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133</v>
      </c>
      <c r="AT113" s="215" t="s">
        <v>128</v>
      </c>
      <c r="AU113" s="215" t="s">
        <v>79</v>
      </c>
      <c r="AY113" s="17" t="s">
        <v>125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79</v>
      </c>
      <c r="BK113" s="216">
        <f>ROUND(I113*H113,2)</f>
        <v>0</v>
      </c>
      <c r="BL113" s="17" t="s">
        <v>133</v>
      </c>
      <c r="BM113" s="215" t="s">
        <v>307</v>
      </c>
    </row>
    <row r="114" s="2" customFormat="1">
      <c r="A114" s="38"/>
      <c r="B114" s="39"/>
      <c r="C114" s="40"/>
      <c r="D114" s="217" t="s">
        <v>135</v>
      </c>
      <c r="E114" s="40"/>
      <c r="F114" s="218" t="s">
        <v>308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135</v>
      </c>
      <c r="AU114" s="17" t="s">
        <v>79</v>
      </c>
    </row>
    <row r="115" s="2" customFormat="1">
      <c r="A115" s="38"/>
      <c r="B115" s="39"/>
      <c r="C115" s="40"/>
      <c r="D115" s="222" t="s">
        <v>137</v>
      </c>
      <c r="E115" s="40"/>
      <c r="F115" s="223" t="s">
        <v>309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137</v>
      </c>
      <c r="AU115" s="17" t="s">
        <v>79</v>
      </c>
    </row>
    <row r="116" s="2" customFormat="1">
      <c r="A116" s="38"/>
      <c r="B116" s="39"/>
      <c r="C116" s="40"/>
      <c r="D116" s="217" t="s">
        <v>139</v>
      </c>
      <c r="E116" s="40"/>
      <c r="F116" s="224" t="s">
        <v>310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139</v>
      </c>
      <c r="AU116" s="17" t="s">
        <v>79</v>
      </c>
    </row>
    <row r="117" s="2" customFormat="1" ht="21.75" customHeight="1">
      <c r="A117" s="38"/>
      <c r="B117" s="39"/>
      <c r="C117" s="204" t="s">
        <v>126</v>
      </c>
      <c r="D117" s="204" t="s">
        <v>128</v>
      </c>
      <c r="E117" s="205" t="s">
        <v>311</v>
      </c>
      <c r="F117" s="206" t="s">
        <v>312</v>
      </c>
      <c r="G117" s="207" t="s">
        <v>131</v>
      </c>
      <c r="H117" s="208">
        <v>152.27000000000001</v>
      </c>
      <c r="I117" s="209"/>
      <c r="J117" s="210">
        <f>ROUND(I117*H117,2)</f>
        <v>0</v>
      </c>
      <c r="K117" s="206" t="s">
        <v>132</v>
      </c>
      <c r="L117" s="44"/>
      <c r="M117" s="211" t="s">
        <v>28</v>
      </c>
      <c r="N117" s="212" t="s">
        <v>42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150</v>
      </c>
      <c r="AT117" s="215" t="s">
        <v>128</v>
      </c>
      <c r="AU117" s="215" t="s">
        <v>79</v>
      </c>
      <c r="AY117" s="17" t="s">
        <v>125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79</v>
      </c>
      <c r="BK117" s="216">
        <f>ROUND(I117*H117,2)</f>
        <v>0</v>
      </c>
      <c r="BL117" s="17" t="s">
        <v>150</v>
      </c>
      <c r="BM117" s="215" t="s">
        <v>313</v>
      </c>
    </row>
    <row r="118" s="2" customFormat="1">
      <c r="A118" s="38"/>
      <c r="B118" s="39"/>
      <c r="C118" s="40"/>
      <c r="D118" s="217" t="s">
        <v>135</v>
      </c>
      <c r="E118" s="40"/>
      <c r="F118" s="218" t="s">
        <v>314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135</v>
      </c>
      <c r="AU118" s="17" t="s">
        <v>79</v>
      </c>
    </row>
    <row r="119" s="2" customFormat="1">
      <c r="A119" s="38"/>
      <c r="B119" s="39"/>
      <c r="C119" s="40"/>
      <c r="D119" s="222" t="s">
        <v>137</v>
      </c>
      <c r="E119" s="40"/>
      <c r="F119" s="223" t="s">
        <v>315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137</v>
      </c>
      <c r="AU119" s="17" t="s">
        <v>79</v>
      </c>
    </row>
    <row r="120" s="13" customFormat="1">
      <c r="A120" s="13"/>
      <c r="B120" s="225"/>
      <c r="C120" s="226"/>
      <c r="D120" s="217" t="s">
        <v>141</v>
      </c>
      <c r="E120" s="227" t="s">
        <v>28</v>
      </c>
      <c r="F120" s="228" t="s">
        <v>316</v>
      </c>
      <c r="G120" s="226"/>
      <c r="H120" s="229">
        <v>25.702000000000002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141</v>
      </c>
      <c r="AU120" s="235" t="s">
        <v>79</v>
      </c>
      <c r="AV120" s="13" t="s">
        <v>81</v>
      </c>
      <c r="AW120" s="13" t="s">
        <v>33</v>
      </c>
      <c r="AX120" s="13" t="s">
        <v>71</v>
      </c>
      <c r="AY120" s="235" t="s">
        <v>125</v>
      </c>
    </row>
    <row r="121" s="13" customFormat="1">
      <c r="A121" s="13"/>
      <c r="B121" s="225"/>
      <c r="C121" s="226"/>
      <c r="D121" s="217" t="s">
        <v>141</v>
      </c>
      <c r="E121" s="227" t="s">
        <v>28</v>
      </c>
      <c r="F121" s="228" t="s">
        <v>317</v>
      </c>
      <c r="G121" s="226"/>
      <c r="H121" s="229">
        <v>26.161000000000001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141</v>
      </c>
      <c r="AU121" s="235" t="s">
        <v>79</v>
      </c>
      <c r="AV121" s="13" t="s">
        <v>81</v>
      </c>
      <c r="AW121" s="13" t="s">
        <v>33</v>
      </c>
      <c r="AX121" s="13" t="s">
        <v>71</v>
      </c>
      <c r="AY121" s="235" t="s">
        <v>125</v>
      </c>
    </row>
    <row r="122" s="13" customFormat="1">
      <c r="A122" s="13"/>
      <c r="B122" s="225"/>
      <c r="C122" s="226"/>
      <c r="D122" s="217" t="s">
        <v>141</v>
      </c>
      <c r="E122" s="227" t="s">
        <v>28</v>
      </c>
      <c r="F122" s="228" t="s">
        <v>318</v>
      </c>
      <c r="G122" s="226"/>
      <c r="H122" s="229">
        <v>33.216999999999999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141</v>
      </c>
      <c r="AU122" s="235" t="s">
        <v>79</v>
      </c>
      <c r="AV122" s="13" t="s">
        <v>81</v>
      </c>
      <c r="AW122" s="13" t="s">
        <v>33</v>
      </c>
      <c r="AX122" s="13" t="s">
        <v>71</v>
      </c>
      <c r="AY122" s="235" t="s">
        <v>125</v>
      </c>
    </row>
    <row r="123" s="13" customFormat="1">
      <c r="A123" s="13"/>
      <c r="B123" s="225"/>
      <c r="C123" s="226"/>
      <c r="D123" s="217" t="s">
        <v>141</v>
      </c>
      <c r="E123" s="227" t="s">
        <v>28</v>
      </c>
      <c r="F123" s="228" t="s">
        <v>319</v>
      </c>
      <c r="G123" s="226"/>
      <c r="H123" s="229">
        <v>35.990000000000002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141</v>
      </c>
      <c r="AU123" s="235" t="s">
        <v>79</v>
      </c>
      <c r="AV123" s="13" t="s">
        <v>81</v>
      </c>
      <c r="AW123" s="13" t="s">
        <v>33</v>
      </c>
      <c r="AX123" s="13" t="s">
        <v>71</v>
      </c>
      <c r="AY123" s="235" t="s">
        <v>125</v>
      </c>
    </row>
    <row r="124" s="13" customFormat="1">
      <c r="A124" s="13"/>
      <c r="B124" s="225"/>
      <c r="C124" s="226"/>
      <c r="D124" s="217" t="s">
        <v>141</v>
      </c>
      <c r="E124" s="227" t="s">
        <v>28</v>
      </c>
      <c r="F124" s="228" t="s">
        <v>320</v>
      </c>
      <c r="G124" s="226"/>
      <c r="H124" s="229">
        <v>31.199999999999999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141</v>
      </c>
      <c r="AU124" s="235" t="s">
        <v>79</v>
      </c>
      <c r="AV124" s="13" t="s">
        <v>81</v>
      </c>
      <c r="AW124" s="13" t="s">
        <v>33</v>
      </c>
      <c r="AX124" s="13" t="s">
        <v>71</v>
      </c>
      <c r="AY124" s="235" t="s">
        <v>125</v>
      </c>
    </row>
    <row r="125" s="15" customFormat="1">
      <c r="A125" s="15"/>
      <c r="B125" s="249"/>
      <c r="C125" s="250"/>
      <c r="D125" s="217" t="s">
        <v>141</v>
      </c>
      <c r="E125" s="251" t="s">
        <v>28</v>
      </c>
      <c r="F125" s="252" t="s">
        <v>321</v>
      </c>
      <c r="G125" s="250"/>
      <c r="H125" s="253">
        <v>152.27000000000001</v>
      </c>
      <c r="I125" s="254"/>
      <c r="J125" s="250"/>
      <c r="K125" s="250"/>
      <c r="L125" s="255"/>
      <c r="M125" s="256"/>
      <c r="N125" s="257"/>
      <c r="O125" s="257"/>
      <c r="P125" s="257"/>
      <c r="Q125" s="257"/>
      <c r="R125" s="257"/>
      <c r="S125" s="257"/>
      <c r="T125" s="25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9" t="s">
        <v>141</v>
      </c>
      <c r="AU125" s="259" t="s">
        <v>79</v>
      </c>
      <c r="AV125" s="15" t="s">
        <v>150</v>
      </c>
      <c r="AW125" s="15" t="s">
        <v>33</v>
      </c>
      <c r="AX125" s="15" t="s">
        <v>79</v>
      </c>
      <c r="AY125" s="259" t="s">
        <v>125</v>
      </c>
    </row>
    <row r="126" s="2" customFormat="1" ht="21.75" customHeight="1">
      <c r="A126" s="38"/>
      <c r="B126" s="39"/>
      <c r="C126" s="204" t="s">
        <v>193</v>
      </c>
      <c r="D126" s="204" t="s">
        <v>128</v>
      </c>
      <c r="E126" s="205" t="s">
        <v>322</v>
      </c>
      <c r="F126" s="206" t="s">
        <v>323</v>
      </c>
      <c r="G126" s="207" t="s">
        <v>131</v>
      </c>
      <c r="H126" s="208">
        <v>1.6799999999999999</v>
      </c>
      <c r="I126" s="209"/>
      <c r="J126" s="210">
        <f>ROUND(I126*H126,2)</f>
        <v>0</v>
      </c>
      <c r="K126" s="206" t="s">
        <v>132</v>
      </c>
      <c r="L126" s="44"/>
      <c r="M126" s="211" t="s">
        <v>28</v>
      </c>
      <c r="N126" s="212" t="s">
        <v>42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150</v>
      </c>
      <c r="AT126" s="215" t="s">
        <v>128</v>
      </c>
      <c r="AU126" s="215" t="s">
        <v>79</v>
      </c>
      <c r="AY126" s="17" t="s">
        <v>125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79</v>
      </c>
      <c r="BK126" s="216">
        <f>ROUND(I126*H126,2)</f>
        <v>0</v>
      </c>
      <c r="BL126" s="17" t="s">
        <v>150</v>
      </c>
      <c r="BM126" s="215" t="s">
        <v>324</v>
      </c>
    </row>
    <row r="127" s="2" customFormat="1">
      <c r="A127" s="38"/>
      <c r="B127" s="39"/>
      <c r="C127" s="40"/>
      <c r="D127" s="217" t="s">
        <v>135</v>
      </c>
      <c r="E127" s="40"/>
      <c r="F127" s="218" t="s">
        <v>325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135</v>
      </c>
      <c r="AU127" s="17" t="s">
        <v>79</v>
      </c>
    </row>
    <row r="128" s="2" customFormat="1">
      <c r="A128" s="38"/>
      <c r="B128" s="39"/>
      <c r="C128" s="40"/>
      <c r="D128" s="222" t="s">
        <v>137</v>
      </c>
      <c r="E128" s="40"/>
      <c r="F128" s="223" t="s">
        <v>326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137</v>
      </c>
      <c r="AU128" s="17" t="s">
        <v>79</v>
      </c>
    </row>
    <row r="129" s="13" customFormat="1">
      <c r="A129" s="13"/>
      <c r="B129" s="225"/>
      <c r="C129" s="226"/>
      <c r="D129" s="217" t="s">
        <v>141</v>
      </c>
      <c r="E129" s="227" t="s">
        <v>28</v>
      </c>
      <c r="F129" s="228" t="s">
        <v>327</v>
      </c>
      <c r="G129" s="226"/>
      <c r="H129" s="229">
        <v>1.6799999999999999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141</v>
      </c>
      <c r="AU129" s="235" t="s">
        <v>79</v>
      </c>
      <c r="AV129" s="13" t="s">
        <v>81</v>
      </c>
      <c r="AW129" s="13" t="s">
        <v>33</v>
      </c>
      <c r="AX129" s="13" t="s">
        <v>79</v>
      </c>
      <c r="AY129" s="235" t="s">
        <v>125</v>
      </c>
    </row>
    <row r="130" s="2" customFormat="1" ht="21.75" customHeight="1">
      <c r="A130" s="38"/>
      <c r="B130" s="39"/>
      <c r="C130" s="204" t="s">
        <v>200</v>
      </c>
      <c r="D130" s="204" t="s">
        <v>128</v>
      </c>
      <c r="E130" s="205" t="s">
        <v>328</v>
      </c>
      <c r="F130" s="206" t="s">
        <v>329</v>
      </c>
      <c r="G130" s="207" t="s">
        <v>131</v>
      </c>
      <c r="H130" s="208">
        <v>17.202000000000002</v>
      </c>
      <c r="I130" s="209"/>
      <c r="J130" s="210">
        <f>ROUND(I130*H130,2)</f>
        <v>0</v>
      </c>
      <c r="K130" s="206" t="s">
        <v>132</v>
      </c>
      <c r="L130" s="44"/>
      <c r="M130" s="211" t="s">
        <v>28</v>
      </c>
      <c r="N130" s="212" t="s">
        <v>42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150</v>
      </c>
      <c r="AT130" s="215" t="s">
        <v>128</v>
      </c>
      <c r="AU130" s="215" t="s">
        <v>79</v>
      </c>
      <c r="AY130" s="17" t="s">
        <v>125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79</v>
      </c>
      <c r="BK130" s="216">
        <f>ROUND(I130*H130,2)</f>
        <v>0</v>
      </c>
      <c r="BL130" s="17" t="s">
        <v>150</v>
      </c>
      <c r="BM130" s="215" t="s">
        <v>330</v>
      </c>
    </row>
    <row r="131" s="2" customFormat="1">
      <c r="A131" s="38"/>
      <c r="B131" s="39"/>
      <c r="C131" s="40"/>
      <c r="D131" s="217" t="s">
        <v>135</v>
      </c>
      <c r="E131" s="40"/>
      <c r="F131" s="218" t="s">
        <v>331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79</v>
      </c>
    </row>
    <row r="132" s="2" customFormat="1">
      <c r="A132" s="38"/>
      <c r="B132" s="39"/>
      <c r="C132" s="40"/>
      <c r="D132" s="222" t="s">
        <v>137</v>
      </c>
      <c r="E132" s="40"/>
      <c r="F132" s="223" t="s">
        <v>332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79</v>
      </c>
    </row>
    <row r="133" s="13" customFormat="1">
      <c r="A133" s="13"/>
      <c r="B133" s="225"/>
      <c r="C133" s="226"/>
      <c r="D133" s="217" t="s">
        <v>141</v>
      </c>
      <c r="E133" s="227" t="s">
        <v>28</v>
      </c>
      <c r="F133" s="228" t="s">
        <v>333</v>
      </c>
      <c r="G133" s="226"/>
      <c r="H133" s="229">
        <v>17.202000000000002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141</v>
      </c>
      <c r="AU133" s="235" t="s">
        <v>79</v>
      </c>
      <c r="AV133" s="13" t="s">
        <v>81</v>
      </c>
      <c r="AW133" s="13" t="s">
        <v>33</v>
      </c>
      <c r="AX133" s="13" t="s">
        <v>79</v>
      </c>
      <c r="AY133" s="235" t="s">
        <v>125</v>
      </c>
    </row>
    <row r="134" s="2" customFormat="1" ht="16.5" customHeight="1">
      <c r="A134" s="38"/>
      <c r="B134" s="39"/>
      <c r="C134" s="204" t="s">
        <v>207</v>
      </c>
      <c r="D134" s="204" t="s">
        <v>128</v>
      </c>
      <c r="E134" s="205" t="s">
        <v>334</v>
      </c>
      <c r="F134" s="206" t="s">
        <v>335</v>
      </c>
      <c r="G134" s="207" t="s">
        <v>293</v>
      </c>
      <c r="H134" s="208">
        <v>78</v>
      </c>
      <c r="I134" s="209"/>
      <c r="J134" s="210">
        <f>ROUND(I134*H134,2)</f>
        <v>0</v>
      </c>
      <c r="K134" s="206" t="s">
        <v>132</v>
      </c>
      <c r="L134" s="44"/>
      <c r="M134" s="211" t="s">
        <v>28</v>
      </c>
      <c r="N134" s="212" t="s">
        <v>42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79</v>
      </c>
      <c r="AY134" s="17" t="s">
        <v>125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79</v>
      </c>
      <c r="BK134" s="216">
        <f>ROUND(I134*H134,2)</f>
        <v>0</v>
      </c>
      <c r="BL134" s="17" t="s">
        <v>133</v>
      </c>
      <c r="BM134" s="215" t="s">
        <v>336</v>
      </c>
    </row>
    <row r="135" s="2" customFormat="1">
      <c r="A135" s="38"/>
      <c r="B135" s="39"/>
      <c r="C135" s="40"/>
      <c r="D135" s="217" t="s">
        <v>135</v>
      </c>
      <c r="E135" s="40"/>
      <c r="F135" s="218" t="s">
        <v>337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79</v>
      </c>
    </row>
    <row r="136" s="2" customFormat="1">
      <c r="A136" s="38"/>
      <c r="B136" s="39"/>
      <c r="C136" s="40"/>
      <c r="D136" s="222" t="s">
        <v>137</v>
      </c>
      <c r="E136" s="40"/>
      <c r="F136" s="223" t="s">
        <v>338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79</v>
      </c>
    </row>
    <row r="137" s="2" customFormat="1" ht="16.5" customHeight="1">
      <c r="A137" s="38"/>
      <c r="B137" s="39"/>
      <c r="C137" s="204" t="s">
        <v>213</v>
      </c>
      <c r="D137" s="204" t="s">
        <v>128</v>
      </c>
      <c r="E137" s="205" t="s">
        <v>339</v>
      </c>
      <c r="F137" s="206" t="s">
        <v>340</v>
      </c>
      <c r="G137" s="207" t="s">
        <v>286</v>
      </c>
      <c r="H137" s="208">
        <v>1</v>
      </c>
      <c r="I137" s="209"/>
      <c r="J137" s="210">
        <f>ROUND(I137*H137,2)</f>
        <v>0</v>
      </c>
      <c r="K137" s="206" t="s">
        <v>341</v>
      </c>
      <c r="L137" s="44"/>
      <c r="M137" s="211" t="s">
        <v>28</v>
      </c>
      <c r="N137" s="212" t="s">
        <v>42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79</v>
      </c>
      <c r="AY137" s="17" t="s">
        <v>125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79</v>
      </c>
      <c r="BK137" s="216">
        <f>ROUND(I137*H137,2)</f>
        <v>0</v>
      </c>
      <c r="BL137" s="17" t="s">
        <v>133</v>
      </c>
      <c r="BM137" s="215" t="s">
        <v>342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343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79</v>
      </c>
    </row>
    <row r="139" s="2" customFormat="1">
      <c r="A139" s="38"/>
      <c r="B139" s="39"/>
      <c r="C139" s="40"/>
      <c r="D139" s="222" t="s">
        <v>137</v>
      </c>
      <c r="E139" s="40"/>
      <c r="F139" s="223" t="s">
        <v>344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79</v>
      </c>
    </row>
    <row r="140" s="2" customFormat="1" ht="16.5" customHeight="1">
      <c r="A140" s="38"/>
      <c r="B140" s="39"/>
      <c r="C140" s="204" t="s">
        <v>220</v>
      </c>
      <c r="D140" s="204" t="s">
        <v>128</v>
      </c>
      <c r="E140" s="205" t="s">
        <v>345</v>
      </c>
      <c r="F140" s="206" t="s">
        <v>346</v>
      </c>
      <c r="G140" s="207" t="s">
        <v>270</v>
      </c>
      <c r="H140" s="208">
        <v>3</v>
      </c>
      <c r="I140" s="209"/>
      <c r="J140" s="210">
        <f>ROUND(I140*H140,2)</f>
        <v>0</v>
      </c>
      <c r="K140" s="206" t="s">
        <v>132</v>
      </c>
      <c r="L140" s="44"/>
      <c r="M140" s="211" t="s">
        <v>28</v>
      </c>
      <c r="N140" s="212" t="s">
        <v>42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133</v>
      </c>
      <c r="AT140" s="215" t="s">
        <v>128</v>
      </c>
      <c r="AU140" s="215" t="s">
        <v>79</v>
      </c>
      <c r="AY140" s="17" t="s">
        <v>125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79</v>
      </c>
      <c r="BK140" s="216">
        <f>ROUND(I140*H140,2)</f>
        <v>0</v>
      </c>
      <c r="BL140" s="17" t="s">
        <v>133</v>
      </c>
      <c r="BM140" s="215" t="s">
        <v>347</v>
      </c>
    </row>
    <row r="141" s="2" customFormat="1">
      <c r="A141" s="38"/>
      <c r="B141" s="39"/>
      <c r="C141" s="40"/>
      <c r="D141" s="217" t="s">
        <v>135</v>
      </c>
      <c r="E141" s="40"/>
      <c r="F141" s="218" t="s">
        <v>348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79</v>
      </c>
    </row>
    <row r="142" s="2" customFormat="1">
      <c r="A142" s="38"/>
      <c r="B142" s="39"/>
      <c r="C142" s="40"/>
      <c r="D142" s="222" t="s">
        <v>137</v>
      </c>
      <c r="E142" s="40"/>
      <c r="F142" s="223" t="s">
        <v>349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137</v>
      </c>
      <c r="AU142" s="17" t="s">
        <v>79</v>
      </c>
    </row>
    <row r="143" s="2" customFormat="1" ht="16.5" customHeight="1">
      <c r="A143" s="38"/>
      <c r="B143" s="39"/>
      <c r="C143" s="204" t="s">
        <v>8</v>
      </c>
      <c r="D143" s="204" t="s">
        <v>128</v>
      </c>
      <c r="E143" s="205" t="s">
        <v>350</v>
      </c>
      <c r="F143" s="206" t="s">
        <v>351</v>
      </c>
      <c r="G143" s="207" t="s">
        <v>286</v>
      </c>
      <c r="H143" s="208">
        <v>1</v>
      </c>
      <c r="I143" s="209"/>
      <c r="J143" s="210">
        <f>ROUND(I143*H143,2)</f>
        <v>0</v>
      </c>
      <c r="K143" s="206" t="s">
        <v>341</v>
      </c>
      <c r="L143" s="44"/>
      <c r="M143" s="211" t="s">
        <v>28</v>
      </c>
      <c r="N143" s="212" t="s">
        <v>42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133</v>
      </c>
      <c r="AT143" s="215" t="s">
        <v>128</v>
      </c>
      <c r="AU143" s="215" t="s">
        <v>79</v>
      </c>
      <c r="AY143" s="17" t="s">
        <v>125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79</v>
      </c>
      <c r="BK143" s="216">
        <f>ROUND(I143*H143,2)</f>
        <v>0</v>
      </c>
      <c r="BL143" s="17" t="s">
        <v>133</v>
      </c>
      <c r="BM143" s="215" t="s">
        <v>352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353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79</v>
      </c>
    </row>
    <row r="145" s="2" customFormat="1">
      <c r="A145" s="38"/>
      <c r="B145" s="39"/>
      <c r="C145" s="40"/>
      <c r="D145" s="222" t="s">
        <v>137</v>
      </c>
      <c r="E145" s="40"/>
      <c r="F145" s="223" t="s">
        <v>354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79</v>
      </c>
    </row>
    <row r="146" s="2" customFormat="1" ht="16.5" customHeight="1">
      <c r="A146" s="38"/>
      <c r="B146" s="39"/>
      <c r="C146" s="204" t="s">
        <v>233</v>
      </c>
      <c r="D146" s="204" t="s">
        <v>128</v>
      </c>
      <c r="E146" s="205" t="s">
        <v>355</v>
      </c>
      <c r="F146" s="206" t="s">
        <v>356</v>
      </c>
      <c r="G146" s="207" t="s">
        <v>270</v>
      </c>
      <c r="H146" s="208">
        <v>3</v>
      </c>
      <c r="I146" s="209"/>
      <c r="J146" s="210">
        <f>ROUND(I146*H146,2)</f>
        <v>0</v>
      </c>
      <c r="K146" s="206" t="s">
        <v>132</v>
      </c>
      <c r="L146" s="44"/>
      <c r="M146" s="211" t="s">
        <v>28</v>
      </c>
      <c r="N146" s="212" t="s">
        <v>42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133</v>
      </c>
      <c r="AT146" s="215" t="s">
        <v>128</v>
      </c>
      <c r="AU146" s="215" t="s">
        <v>79</v>
      </c>
      <c r="AY146" s="17" t="s">
        <v>125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79</v>
      </c>
      <c r="BK146" s="216">
        <f>ROUND(I146*H146,2)</f>
        <v>0</v>
      </c>
      <c r="BL146" s="17" t="s">
        <v>133</v>
      </c>
      <c r="BM146" s="215" t="s">
        <v>357</v>
      </c>
    </row>
    <row r="147" s="2" customFormat="1">
      <c r="A147" s="38"/>
      <c r="B147" s="39"/>
      <c r="C147" s="40"/>
      <c r="D147" s="217" t="s">
        <v>135</v>
      </c>
      <c r="E147" s="40"/>
      <c r="F147" s="218" t="s">
        <v>358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79</v>
      </c>
    </row>
    <row r="148" s="2" customFormat="1">
      <c r="A148" s="38"/>
      <c r="B148" s="39"/>
      <c r="C148" s="40"/>
      <c r="D148" s="222" t="s">
        <v>137</v>
      </c>
      <c r="E148" s="40"/>
      <c r="F148" s="223" t="s">
        <v>359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137</v>
      </c>
      <c r="AU148" s="17" t="s">
        <v>79</v>
      </c>
    </row>
    <row r="149" s="2" customFormat="1" ht="16.5" customHeight="1">
      <c r="A149" s="38"/>
      <c r="B149" s="39"/>
      <c r="C149" s="204" t="s">
        <v>239</v>
      </c>
      <c r="D149" s="204" t="s">
        <v>128</v>
      </c>
      <c r="E149" s="205" t="s">
        <v>360</v>
      </c>
      <c r="F149" s="206" t="s">
        <v>361</v>
      </c>
      <c r="G149" s="207" t="s">
        <v>286</v>
      </c>
      <c r="H149" s="208">
        <v>1</v>
      </c>
      <c r="I149" s="209"/>
      <c r="J149" s="210">
        <f>ROUND(I149*H149,2)</f>
        <v>0</v>
      </c>
      <c r="K149" s="206" t="s">
        <v>341</v>
      </c>
      <c r="L149" s="44"/>
      <c r="M149" s="211" t="s">
        <v>28</v>
      </c>
      <c r="N149" s="212" t="s">
        <v>42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133</v>
      </c>
      <c r="AT149" s="215" t="s">
        <v>128</v>
      </c>
      <c r="AU149" s="215" t="s">
        <v>79</v>
      </c>
      <c r="AY149" s="17" t="s">
        <v>125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79</v>
      </c>
      <c r="BK149" s="216">
        <f>ROUND(I149*H149,2)</f>
        <v>0</v>
      </c>
      <c r="BL149" s="17" t="s">
        <v>133</v>
      </c>
      <c r="BM149" s="215" t="s">
        <v>362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363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79</v>
      </c>
    </row>
    <row r="151" s="2" customFormat="1">
      <c r="A151" s="38"/>
      <c r="B151" s="39"/>
      <c r="C151" s="40"/>
      <c r="D151" s="222" t="s">
        <v>137</v>
      </c>
      <c r="E151" s="40"/>
      <c r="F151" s="223" t="s">
        <v>364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79</v>
      </c>
    </row>
    <row r="152" s="2" customFormat="1" ht="21.75" customHeight="1">
      <c r="A152" s="38"/>
      <c r="B152" s="39"/>
      <c r="C152" s="204" t="s">
        <v>244</v>
      </c>
      <c r="D152" s="204" t="s">
        <v>128</v>
      </c>
      <c r="E152" s="205" t="s">
        <v>365</v>
      </c>
      <c r="F152" s="206" t="s">
        <v>366</v>
      </c>
      <c r="G152" s="207" t="s">
        <v>131</v>
      </c>
      <c r="H152" s="208">
        <v>110.05200000000001</v>
      </c>
      <c r="I152" s="209"/>
      <c r="J152" s="210">
        <f>ROUND(I152*H152,2)</f>
        <v>0</v>
      </c>
      <c r="K152" s="206" t="s">
        <v>132</v>
      </c>
      <c r="L152" s="44"/>
      <c r="M152" s="211" t="s">
        <v>28</v>
      </c>
      <c r="N152" s="212" t="s">
        <v>42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150</v>
      </c>
      <c r="AT152" s="215" t="s">
        <v>128</v>
      </c>
      <c r="AU152" s="215" t="s">
        <v>79</v>
      </c>
      <c r="AY152" s="17" t="s">
        <v>125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79</v>
      </c>
      <c r="BK152" s="216">
        <f>ROUND(I152*H152,2)</f>
        <v>0</v>
      </c>
      <c r="BL152" s="17" t="s">
        <v>150</v>
      </c>
      <c r="BM152" s="215" t="s">
        <v>367</v>
      </c>
    </row>
    <row r="153" s="2" customFormat="1">
      <c r="A153" s="38"/>
      <c r="B153" s="39"/>
      <c r="C153" s="40"/>
      <c r="D153" s="217" t="s">
        <v>135</v>
      </c>
      <c r="E153" s="40"/>
      <c r="F153" s="218" t="s">
        <v>368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79</v>
      </c>
    </row>
    <row r="154" s="2" customFormat="1">
      <c r="A154" s="38"/>
      <c r="B154" s="39"/>
      <c r="C154" s="40"/>
      <c r="D154" s="222" t="s">
        <v>137</v>
      </c>
      <c r="E154" s="40"/>
      <c r="F154" s="223" t="s">
        <v>369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137</v>
      </c>
      <c r="AU154" s="17" t="s">
        <v>79</v>
      </c>
    </row>
    <row r="155" s="2" customFormat="1">
      <c r="A155" s="38"/>
      <c r="B155" s="39"/>
      <c r="C155" s="40"/>
      <c r="D155" s="217" t="s">
        <v>139</v>
      </c>
      <c r="E155" s="40"/>
      <c r="F155" s="224" t="s">
        <v>370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79</v>
      </c>
    </row>
    <row r="156" s="14" customFormat="1">
      <c r="A156" s="14"/>
      <c r="B156" s="239"/>
      <c r="C156" s="240"/>
      <c r="D156" s="217" t="s">
        <v>141</v>
      </c>
      <c r="E156" s="241" t="s">
        <v>28</v>
      </c>
      <c r="F156" s="242" t="s">
        <v>371</v>
      </c>
      <c r="G156" s="240"/>
      <c r="H156" s="241" t="s">
        <v>28</v>
      </c>
      <c r="I156" s="243"/>
      <c r="J156" s="240"/>
      <c r="K156" s="240"/>
      <c r="L156" s="244"/>
      <c r="M156" s="245"/>
      <c r="N156" s="246"/>
      <c r="O156" s="246"/>
      <c r="P156" s="246"/>
      <c r="Q156" s="246"/>
      <c r="R156" s="246"/>
      <c r="S156" s="246"/>
      <c r="T156" s="24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8" t="s">
        <v>141</v>
      </c>
      <c r="AU156" s="248" t="s">
        <v>79</v>
      </c>
      <c r="AV156" s="14" t="s">
        <v>79</v>
      </c>
      <c r="AW156" s="14" t="s">
        <v>33</v>
      </c>
      <c r="AX156" s="14" t="s">
        <v>71</v>
      </c>
      <c r="AY156" s="248" t="s">
        <v>125</v>
      </c>
    </row>
    <row r="157" s="13" customFormat="1">
      <c r="A157" s="13"/>
      <c r="B157" s="225"/>
      <c r="C157" s="226"/>
      <c r="D157" s="217" t="s">
        <v>141</v>
      </c>
      <c r="E157" s="227" t="s">
        <v>28</v>
      </c>
      <c r="F157" s="228" t="s">
        <v>372</v>
      </c>
      <c r="G157" s="226"/>
      <c r="H157" s="229">
        <v>7.8049999999999997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141</v>
      </c>
      <c r="AU157" s="235" t="s">
        <v>79</v>
      </c>
      <c r="AV157" s="13" t="s">
        <v>81</v>
      </c>
      <c r="AW157" s="13" t="s">
        <v>33</v>
      </c>
      <c r="AX157" s="13" t="s">
        <v>71</v>
      </c>
      <c r="AY157" s="235" t="s">
        <v>125</v>
      </c>
    </row>
    <row r="158" s="13" customFormat="1">
      <c r="A158" s="13"/>
      <c r="B158" s="225"/>
      <c r="C158" s="226"/>
      <c r="D158" s="217" t="s">
        <v>141</v>
      </c>
      <c r="E158" s="227" t="s">
        <v>28</v>
      </c>
      <c r="F158" s="228" t="s">
        <v>373</v>
      </c>
      <c r="G158" s="226"/>
      <c r="H158" s="229">
        <v>1.3500000000000001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141</v>
      </c>
      <c r="AU158" s="235" t="s">
        <v>79</v>
      </c>
      <c r="AV158" s="13" t="s">
        <v>81</v>
      </c>
      <c r="AW158" s="13" t="s">
        <v>33</v>
      </c>
      <c r="AX158" s="13" t="s">
        <v>71</v>
      </c>
      <c r="AY158" s="235" t="s">
        <v>125</v>
      </c>
    </row>
    <row r="159" s="13" customFormat="1">
      <c r="A159" s="13"/>
      <c r="B159" s="225"/>
      <c r="C159" s="226"/>
      <c r="D159" s="217" t="s">
        <v>141</v>
      </c>
      <c r="E159" s="227" t="s">
        <v>28</v>
      </c>
      <c r="F159" s="228" t="s">
        <v>374</v>
      </c>
      <c r="G159" s="226"/>
      <c r="H159" s="229">
        <v>26.52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141</v>
      </c>
      <c r="AU159" s="235" t="s">
        <v>79</v>
      </c>
      <c r="AV159" s="13" t="s">
        <v>81</v>
      </c>
      <c r="AW159" s="13" t="s">
        <v>33</v>
      </c>
      <c r="AX159" s="13" t="s">
        <v>71</v>
      </c>
      <c r="AY159" s="235" t="s">
        <v>125</v>
      </c>
    </row>
    <row r="160" s="13" customFormat="1">
      <c r="A160" s="13"/>
      <c r="B160" s="225"/>
      <c r="C160" s="226"/>
      <c r="D160" s="217" t="s">
        <v>141</v>
      </c>
      <c r="E160" s="227" t="s">
        <v>28</v>
      </c>
      <c r="F160" s="228" t="s">
        <v>375</v>
      </c>
      <c r="G160" s="226"/>
      <c r="H160" s="229">
        <v>74.376999999999995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141</v>
      </c>
      <c r="AU160" s="235" t="s">
        <v>79</v>
      </c>
      <c r="AV160" s="13" t="s">
        <v>81</v>
      </c>
      <c r="AW160" s="13" t="s">
        <v>33</v>
      </c>
      <c r="AX160" s="13" t="s">
        <v>71</v>
      </c>
      <c r="AY160" s="235" t="s">
        <v>125</v>
      </c>
    </row>
    <row r="161" s="15" customFormat="1">
      <c r="A161" s="15"/>
      <c r="B161" s="249"/>
      <c r="C161" s="250"/>
      <c r="D161" s="217" t="s">
        <v>141</v>
      </c>
      <c r="E161" s="251" t="s">
        <v>28</v>
      </c>
      <c r="F161" s="252" t="s">
        <v>321</v>
      </c>
      <c r="G161" s="250"/>
      <c r="H161" s="253">
        <v>110.05200000000001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9" t="s">
        <v>141</v>
      </c>
      <c r="AU161" s="259" t="s">
        <v>79</v>
      </c>
      <c r="AV161" s="15" t="s">
        <v>150</v>
      </c>
      <c r="AW161" s="15" t="s">
        <v>33</v>
      </c>
      <c r="AX161" s="15" t="s">
        <v>79</v>
      </c>
      <c r="AY161" s="259" t="s">
        <v>125</v>
      </c>
    </row>
    <row r="162" s="2" customFormat="1" ht="21.75" customHeight="1">
      <c r="A162" s="38"/>
      <c r="B162" s="39"/>
      <c r="C162" s="204" t="s">
        <v>249</v>
      </c>
      <c r="D162" s="204" t="s">
        <v>128</v>
      </c>
      <c r="E162" s="205" t="s">
        <v>376</v>
      </c>
      <c r="F162" s="206" t="s">
        <v>377</v>
      </c>
      <c r="G162" s="207" t="s">
        <v>378</v>
      </c>
      <c r="H162" s="208">
        <v>70.739999999999995</v>
      </c>
      <c r="I162" s="209"/>
      <c r="J162" s="210">
        <f>ROUND(I162*H162,2)</f>
        <v>0</v>
      </c>
      <c r="K162" s="206" t="s">
        <v>132</v>
      </c>
      <c r="L162" s="44"/>
      <c r="M162" s="211" t="s">
        <v>28</v>
      </c>
      <c r="N162" s="212" t="s">
        <v>42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150</v>
      </c>
      <c r="AT162" s="215" t="s">
        <v>128</v>
      </c>
      <c r="AU162" s="215" t="s">
        <v>79</v>
      </c>
      <c r="AY162" s="17" t="s">
        <v>125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79</v>
      </c>
      <c r="BK162" s="216">
        <f>ROUND(I162*H162,2)</f>
        <v>0</v>
      </c>
      <c r="BL162" s="17" t="s">
        <v>150</v>
      </c>
      <c r="BM162" s="215" t="s">
        <v>379</v>
      </c>
    </row>
    <row r="163" s="2" customFormat="1">
      <c r="A163" s="38"/>
      <c r="B163" s="39"/>
      <c r="C163" s="40"/>
      <c r="D163" s="217" t="s">
        <v>135</v>
      </c>
      <c r="E163" s="40"/>
      <c r="F163" s="218" t="s">
        <v>380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135</v>
      </c>
      <c r="AU163" s="17" t="s">
        <v>79</v>
      </c>
    </row>
    <row r="164" s="2" customFormat="1">
      <c r="A164" s="38"/>
      <c r="B164" s="39"/>
      <c r="C164" s="40"/>
      <c r="D164" s="222" t="s">
        <v>137</v>
      </c>
      <c r="E164" s="40"/>
      <c r="F164" s="223" t="s">
        <v>381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79</v>
      </c>
    </row>
    <row r="165" s="14" customFormat="1">
      <c r="A165" s="14"/>
      <c r="B165" s="239"/>
      <c r="C165" s="240"/>
      <c r="D165" s="217" t="s">
        <v>141</v>
      </c>
      <c r="E165" s="241" t="s">
        <v>28</v>
      </c>
      <c r="F165" s="242" t="s">
        <v>382</v>
      </c>
      <c r="G165" s="240"/>
      <c r="H165" s="241" t="s">
        <v>28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8" t="s">
        <v>141</v>
      </c>
      <c r="AU165" s="248" t="s">
        <v>79</v>
      </c>
      <c r="AV165" s="14" t="s">
        <v>79</v>
      </c>
      <c r="AW165" s="14" t="s">
        <v>33</v>
      </c>
      <c r="AX165" s="14" t="s">
        <v>71</v>
      </c>
      <c r="AY165" s="248" t="s">
        <v>125</v>
      </c>
    </row>
    <row r="166" s="13" customFormat="1">
      <c r="A166" s="13"/>
      <c r="B166" s="225"/>
      <c r="C166" s="226"/>
      <c r="D166" s="217" t="s">
        <v>141</v>
      </c>
      <c r="E166" s="227" t="s">
        <v>28</v>
      </c>
      <c r="F166" s="228" t="s">
        <v>383</v>
      </c>
      <c r="G166" s="226"/>
      <c r="H166" s="229">
        <v>70.739999999999995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141</v>
      </c>
      <c r="AU166" s="235" t="s">
        <v>79</v>
      </c>
      <c r="AV166" s="13" t="s">
        <v>81</v>
      </c>
      <c r="AW166" s="13" t="s">
        <v>33</v>
      </c>
      <c r="AX166" s="13" t="s">
        <v>79</v>
      </c>
      <c r="AY166" s="235" t="s">
        <v>125</v>
      </c>
    </row>
    <row r="167" s="2" customFormat="1" ht="16.5" customHeight="1">
      <c r="A167" s="38"/>
      <c r="B167" s="39"/>
      <c r="C167" s="204" t="s">
        <v>384</v>
      </c>
      <c r="D167" s="204" t="s">
        <v>128</v>
      </c>
      <c r="E167" s="205" t="s">
        <v>385</v>
      </c>
      <c r="F167" s="206" t="s">
        <v>386</v>
      </c>
      <c r="G167" s="207" t="s">
        <v>387</v>
      </c>
      <c r="H167" s="208">
        <v>127.33199999999999</v>
      </c>
      <c r="I167" s="209"/>
      <c r="J167" s="210">
        <f>ROUND(I167*H167,2)</f>
        <v>0</v>
      </c>
      <c r="K167" s="206" t="s">
        <v>132</v>
      </c>
      <c r="L167" s="44"/>
      <c r="M167" s="211" t="s">
        <v>28</v>
      </c>
      <c r="N167" s="212" t="s">
        <v>42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150</v>
      </c>
      <c r="AT167" s="215" t="s">
        <v>128</v>
      </c>
      <c r="AU167" s="215" t="s">
        <v>79</v>
      </c>
      <c r="AY167" s="17" t="s">
        <v>125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79</v>
      </c>
      <c r="BK167" s="216">
        <f>ROUND(I167*H167,2)</f>
        <v>0</v>
      </c>
      <c r="BL167" s="17" t="s">
        <v>150</v>
      </c>
      <c r="BM167" s="215" t="s">
        <v>388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389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79</v>
      </c>
    </row>
    <row r="169" s="2" customFormat="1">
      <c r="A169" s="38"/>
      <c r="B169" s="39"/>
      <c r="C169" s="40"/>
      <c r="D169" s="222" t="s">
        <v>137</v>
      </c>
      <c r="E169" s="40"/>
      <c r="F169" s="223" t="s">
        <v>390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79</v>
      </c>
    </row>
    <row r="170" s="13" customFormat="1">
      <c r="A170" s="13"/>
      <c r="B170" s="225"/>
      <c r="C170" s="226"/>
      <c r="D170" s="217" t="s">
        <v>141</v>
      </c>
      <c r="E170" s="227" t="s">
        <v>28</v>
      </c>
      <c r="F170" s="228" t="s">
        <v>391</v>
      </c>
      <c r="G170" s="226"/>
      <c r="H170" s="229">
        <v>127.33199999999999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141</v>
      </c>
      <c r="AU170" s="235" t="s">
        <v>79</v>
      </c>
      <c r="AV170" s="13" t="s">
        <v>81</v>
      </c>
      <c r="AW170" s="13" t="s">
        <v>33</v>
      </c>
      <c r="AX170" s="13" t="s">
        <v>79</v>
      </c>
      <c r="AY170" s="235" t="s">
        <v>125</v>
      </c>
    </row>
    <row r="171" s="2" customFormat="1" ht="16.5" customHeight="1">
      <c r="A171" s="38"/>
      <c r="B171" s="39"/>
      <c r="C171" s="204" t="s">
        <v>7</v>
      </c>
      <c r="D171" s="204" t="s">
        <v>128</v>
      </c>
      <c r="E171" s="205" t="s">
        <v>392</v>
      </c>
      <c r="F171" s="206" t="s">
        <v>393</v>
      </c>
      <c r="G171" s="207" t="s">
        <v>378</v>
      </c>
      <c r="H171" s="208">
        <v>180.792</v>
      </c>
      <c r="I171" s="209"/>
      <c r="J171" s="210">
        <f>ROUND(I171*H171,2)</f>
        <v>0</v>
      </c>
      <c r="K171" s="206" t="s">
        <v>132</v>
      </c>
      <c r="L171" s="44"/>
      <c r="M171" s="211" t="s">
        <v>28</v>
      </c>
      <c r="N171" s="212" t="s">
        <v>42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150</v>
      </c>
      <c r="AT171" s="215" t="s">
        <v>128</v>
      </c>
      <c r="AU171" s="215" t="s">
        <v>79</v>
      </c>
      <c r="AY171" s="17" t="s">
        <v>125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79</v>
      </c>
      <c r="BK171" s="216">
        <f>ROUND(I171*H171,2)</f>
        <v>0</v>
      </c>
      <c r="BL171" s="17" t="s">
        <v>150</v>
      </c>
      <c r="BM171" s="215" t="s">
        <v>394</v>
      </c>
    </row>
    <row r="172" s="2" customFormat="1">
      <c r="A172" s="38"/>
      <c r="B172" s="39"/>
      <c r="C172" s="40"/>
      <c r="D172" s="217" t="s">
        <v>135</v>
      </c>
      <c r="E172" s="40"/>
      <c r="F172" s="218" t="s">
        <v>395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79</v>
      </c>
    </row>
    <row r="173" s="2" customFormat="1">
      <c r="A173" s="38"/>
      <c r="B173" s="39"/>
      <c r="C173" s="40"/>
      <c r="D173" s="222" t="s">
        <v>137</v>
      </c>
      <c r="E173" s="40"/>
      <c r="F173" s="223" t="s">
        <v>396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79</v>
      </c>
    </row>
    <row r="174" s="13" customFormat="1">
      <c r="A174" s="13"/>
      <c r="B174" s="225"/>
      <c r="C174" s="226"/>
      <c r="D174" s="217" t="s">
        <v>141</v>
      </c>
      <c r="E174" s="227" t="s">
        <v>28</v>
      </c>
      <c r="F174" s="228" t="s">
        <v>397</v>
      </c>
      <c r="G174" s="226"/>
      <c r="H174" s="229">
        <v>180.792</v>
      </c>
      <c r="I174" s="230"/>
      <c r="J174" s="226"/>
      <c r="K174" s="226"/>
      <c r="L174" s="231"/>
      <c r="M174" s="232"/>
      <c r="N174" s="233"/>
      <c r="O174" s="233"/>
      <c r="P174" s="233"/>
      <c r="Q174" s="233"/>
      <c r="R174" s="233"/>
      <c r="S174" s="233"/>
      <c r="T174" s="23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5" t="s">
        <v>141</v>
      </c>
      <c r="AU174" s="235" t="s">
        <v>79</v>
      </c>
      <c r="AV174" s="13" t="s">
        <v>81</v>
      </c>
      <c r="AW174" s="13" t="s">
        <v>33</v>
      </c>
      <c r="AX174" s="13" t="s">
        <v>79</v>
      </c>
      <c r="AY174" s="235" t="s">
        <v>125</v>
      </c>
    </row>
    <row r="175" s="12" customFormat="1" ht="25.92" customHeight="1">
      <c r="A175" s="12"/>
      <c r="B175" s="188"/>
      <c r="C175" s="189"/>
      <c r="D175" s="190" t="s">
        <v>70</v>
      </c>
      <c r="E175" s="191" t="s">
        <v>126</v>
      </c>
      <c r="F175" s="191" t="s">
        <v>127</v>
      </c>
      <c r="G175" s="189"/>
      <c r="H175" s="189"/>
      <c r="I175" s="192"/>
      <c r="J175" s="193">
        <f>BK175</f>
        <v>0</v>
      </c>
      <c r="K175" s="189"/>
      <c r="L175" s="194"/>
      <c r="M175" s="195"/>
      <c r="N175" s="196"/>
      <c r="O175" s="196"/>
      <c r="P175" s="197">
        <f>SUM(P176:P211)</f>
        <v>0</v>
      </c>
      <c r="Q175" s="196"/>
      <c r="R175" s="197">
        <f>SUM(R176:R211)</f>
        <v>4.3067510000000002</v>
      </c>
      <c r="S175" s="196"/>
      <c r="T175" s="198">
        <f>SUM(T176:T211)</f>
        <v>96.328635400000024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150</v>
      </c>
      <c r="AT175" s="200" t="s">
        <v>70</v>
      </c>
      <c r="AU175" s="200" t="s">
        <v>71</v>
      </c>
      <c r="AY175" s="199" t="s">
        <v>125</v>
      </c>
      <c r="BK175" s="201">
        <f>SUM(BK176:BK211)</f>
        <v>0</v>
      </c>
    </row>
    <row r="176" s="2" customFormat="1" ht="16.5" customHeight="1">
      <c r="A176" s="38"/>
      <c r="B176" s="39"/>
      <c r="C176" s="204" t="s">
        <v>398</v>
      </c>
      <c r="D176" s="204" t="s">
        <v>128</v>
      </c>
      <c r="E176" s="205" t="s">
        <v>399</v>
      </c>
      <c r="F176" s="206" t="s">
        <v>400</v>
      </c>
      <c r="G176" s="207" t="s">
        <v>378</v>
      </c>
      <c r="H176" s="208">
        <v>28.039000000000001</v>
      </c>
      <c r="I176" s="209"/>
      <c r="J176" s="210">
        <f>ROUND(I176*H176,2)</f>
        <v>0</v>
      </c>
      <c r="K176" s="206" t="s">
        <v>132</v>
      </c>
      <c r="L176" s="44"/>
      <c r="M176" s="211" t="s">
        <v>28</v>
      </c>
      <c r="N176" s="212" t="s">
        <v>42</v>
      </c>
      <c r="O176" s="84"/>
      <c r="P176" s="213">
        <f>O176*H176</f>
        <v>0</v>
      </c>
      <c r="Q176" s="213">
        <v>0.12</v>
      </c>
      <c r="R176" s="213">
        <f>Q176*H176</f>
        <v>3.3646799999999999</v>
      </c>
      <c r="S176" s="213">
        <v>2.4900000000000002</v>
      </c>
      <c r="T176" s="214">
        <f>S176*H176</f>
        <v>69.817110000000014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133</v>
      </c>
      <c r="AT176" s="215" t="s">
        <v>128</v>
      </c>
      <c r="AU176" s="215" t="s">
        <v>79</v>
      </c>
      <c r="AY176" s="17" t="s">
        <v>125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79</v>
      </c>
      <c r="BK176" s="216">
        <f>ROUND(I176*H176,2)</f>
        <v>0</v>
      </c>
      <c r="BL176" s="17" t="s">
        <v>133</v>
      </c>
      <c r="BM176" s="215" t="s">
        <v>401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402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79</v>
      </c>
    </row>
    <row r="178" s="2" customFormat="1">
      <c r="A178" s="38"/>
      <c r="B178" s="39"/>
      <c r="C178" s="40"/>
      <c r="D178" s="222" t="s">
        <v>137</v>
      </c>
      <c r="E178" s="40"/>
      <c r="F178" s="223" t="s">
        <v>403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137</v>
      </c>
      <c r="AU178" s="17" t="s">
        <v>79</v>
      </c>
    </row>
    <row r="179" s="13" customFormat="1">
      <c r="A179" s="13"/>
      <c r="B179" s="225"/>
      <c r="C179" s="226"/>
      <c r="D179" s="217" t="s">
        <v>141</v>
      </c>
      <c r="E179" s="227" t="s">
        <v>28</v>
      </c>
      <c r="F179" s="228" t="s">
        <v>404</v>
      </c>
      <c r="G179" s="226"/>
      <c r="H179" s="229">
        <v>8.2789999999999999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141</v>
      </c>
      <c r="AU179" s="235" t="s">
        <v>79</v>
      </c>
      <c r="AV179" s="13" t="s">
        <v>81</v>
      </c>
      <c r="AW179" s="13" t="s">
        <v>33</v>
      </c>
      <c r="AX179" s="13" t="s">
        <v>71</v>
      </c>
      <c r="AY179" s="235" t="s">
        <v>125</v>
      </c>
    </row>
    <row r="180" s="13" customFormat="1">
      <c r="A180" s="13"/>
      <c r="B180" s="225"/>
      <c r="C180" s="226"/>
      <c r="D180" s="217" t="s">
        <v>141</v>
      </c>
      <c r="E180" s="227" t="s">
        <v>28</v>
      </c>
      <c r="F180" s="228" t="s">
        <v>405</v>
      </c>
      <c r="G180" s="226"/>
      <c r="H180" s="229">
        <v>8.2680000000000007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141</v>
      </c>
      <c r="AU180" s="235" t="s">
        <v>79</v>
      </c>
      <c r="AV180" s="13" t="s">
        <v>81</v>
      </c>
      <c r="AW180" s="13" t="s">
        <v>33</v>
      </c>
      <c r="AX180" s="13" t="s">
        <v>71</v>
      </c>
      <c r="AY180" s="235" t="s">
        <v>125</v>
      </c>
    </row>
    <row r="181" s="13" customFormat="1">
      <c r="A181" s="13"/>
      <c r="B181" s="225"/>
      <c r="C181" s="226"/>
      <c r="D181" s="217" t="s">
        <v>141</v>
      </c>
      <c r="E181" s="227" t="s">
        <v>28</v>
      </c>
      <c r="F181" s="228" t="s">
        <v>406</v>
      </c>
      <c r="G181" s="226"/>
      <c r="H181" s="229">
        <v>7.2439999999999998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141</v>
      </c>
      <c r="AU181" s="235" t="s">
        <v>79</v>
      </c>
      <c r="AV181" s="13" t="s">
        <v>81</v>
      </c>
      <c r="AW181" s="13" t="s">
        <v>33</v>
      </c>
      <c r="AX181" s="13" t="s">
        <v>71</v>
      </c>
      <c r="AY181" s="235" t="s">
        <v>125</v>
      </c>
    </row>
    <row r="182" s="13" customFormat="1">
      <c r="A182" s="13"/>
      <c r="B182" s="225"/>
      <c r="C182" s="226"/>
      <c r="D182" s="217" t="s">
        <v>141</v>
      </c>
      <c r="E182" s="227" t="s">
        <v>28</v>
      </c>
      <c r="F182" s="228" t="s">
        <v>407</v>
      </c>
      <c r="G182" s="226"/>
      <c r="H182" s="229">
        <v>4.2480000000000002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141</v>
      </c>
      <c r="AU182" s="235" t="s">
        <v>79</v>
      </c>
      <c r="AV182" s="13" t="s">
        <v>81</v>
      </c>
      <c r="AW182" s="13" t="s">
        <v>33</v>
      </c>
      <c r="AX182" s="13" t="s">
        <v>71</v>
      </c>
      <c r="AY182" s="235" t="s">
        <v>125</v>
      </c>
    </row>
    <row r="183" s="15" customFormat="1">
      <c r="A183" s="15"/>
      <c r="B183" s="249"/>
      <c r="C183" s="250"/>
      <c r="D183" s="217" t="s">
        <v>141</v>
      </c>
      <c r="E183" s="251" t="s">
        <v>28</v>
      </c>
      <c r="F183" s="252" t="s">
        <v>321</v>
      </c>
      <c r="G183" s="250"/>
      <c r="H183" s="253">
        <v>28.039000000000001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9" t="s">
        <v>141</v>
      </c>
      <c r="AU183" s="259" t="s">
        <v>79</v>
      </c>
      <c r="AV183" s="15" t="s">
        <v>150</v>
      </c>
      <c r="AW183" s="15" t="s">
        <v>33</v>
      </c>
      <c r="AX183" s="15" t="s">
        <v>79</v>
      </c>
      <c r="AY183" s="259" t="s">
        <v>125</v>
      </c>
    </row>
    <row r="184" s="2" customFormat="1" ht="16.5" customHeight="1">
      <c r="A184" s="38"/>
      <c r="B184" s="39"/>
      <c r="C184" s="204" t="s">
        <v>408</v>
      </c>
      <c r="D184" s="204" t="s">
        <v>128</v>
      </c>
      <c r="E184" s="205" t="s">
        <v>409</v>
      </c>
      <c r="F184" s="206" t="s">
        <v>410</v>
      </c>
      <c r="G184" s="207" t="s">
        <v>131</v>
      </c>
      <c r="H184" s="208">
        <v>7.7000000000000002</v>
      </c>
      <c r="I184" s="209"/>
      <c r="J184" s="210">
        <f>ROUND(I184*H184,2)</f>
        <v>0</v>
      </c>
      <c r="K184" s="206" t="s">
        <v>132</v>
      </c>
      <c r="L184" s="44"/>
      <c r="M184" s="211" t="s">
        <v>28</v>
      </c>
      <c r="N184" s="212" t="s">
        <v>42</v>
      </c>
      <c r="O184" s="84"/>
      <c r="P184" s="213">
        <f>O184*H184</f>
        <v>0</v>
      </c>
      <c r="Q184" s="213">
        <v>0.12171</v>
      </c>
      <c r="R184" s="213">
        <f>Q184*H184</f>
        <v>0.93716699999999997</v>
      </c>
      <c r="S184" s="213">
        <v>2.3999999999999999</v>
      </c>
      <c r="T184" s="214">
        <f>S184*H184</f>
        <v>18.48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133</v>
      </c>
      <c r="AT184" s="215" t="s">
        <v>128</v>
      </c>
      <c r="AU184" s="215" t="s">
        <v>79</v>
      </c>
      <c r="AY184" s="17" t="s">
        <v>125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79</v>
      </c>
      <c r="BK184" s="216">
        <f>ROUND(I184*H184,2)</f>
        <v>0</v>
      </c>
      <c r="BL184" s="17" t="s">
        <v>133</v>
      </c>
      <c r="BM184" s="215" t="s">
        <v>411</v>
      </c>
    </row>
    <row r="185" s="2" customFormat="1">
      <c r="A185" s="38"/>
      <c r="B185" s="39"/>
      <c r="C185" s="40"/>
      <c r="D185" s="217" t="s">
        <v>135</v>
      </c>
      <c r="E185" s="40"/>
      <c r="F185" s="218" t="s">
        <v>412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79</v>
      </c>
    </row>
    <row r="186" s="2" customFormat="1">
      <c r="A186" s="38"/>
      <c r="B186" s="39"/>
      <c r="C186" s="40"/>
      <c r="D186" s="222" t="s">
        <v>137</v>
      </c>
      <c r="E186" s="40"/>
      <c r="F186" s="223" t="s">
        <v>413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79</v>
      </c>
    </row>
    <row r="187" s="13" customFormat="1">
      <c r="A187" s="13"/>
      <c r="B187" s="225"/>
      <c r="C187" s="226"/>
      <c r="D187" s="217" t="s">
        <v>141</v>
      </c>
      <c r="E187" s="227" t="s">
        <v>28</v>
      </c>
      <c r="F187" s="228" t="s">
        <v>414</v>
      </c>
      <c r="G187" s="226"/>
      <c r="H187" s="229">
        <v>7.7000000000000002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141</v>
      </c>
      <c r="AU187" s="235" t="s">
        <v>79</v>
      </c>
      <c r="AV187" s="13" t="s">
        <v>81</v>
      </c>
      <c r="AW187" s="13" t="s">
        <v>33</v>
      </c>
      <c r="AX187" s="13" t="s">
        <v>79</v>
      </c>
      <c r="AY187" s="235" t="s">
        <v>125</v>
      </c>
    </row>
    <row r="188" s="2" customFormat="1" ht="16.5" customHeight="1">
      <c r="A188" s="38"/>
      <c r="B188" s="39"/>
      <c r="C188" s="204" t="s">
        <v>415</v>
      </c>
      <c r="D188" s="204" t="s">
        <v>128</v>
      </c>
      <c r="E188" s="205" t="s">
        <v>416</v>
      </c>
      <c r="F188" s="206" t="s">
        <v>417</v>
      </c>
      <c r="G188" s="207" t="s">
        <v>270</v>
      </c>
      <c r="H188" s="208">
        <v>1</v>
      </c>
      <c r="I188" s="209"/>
      <c r="J188" s="210">
        <f>ROUND(I188*H188,2)</f>
        <v>0</v>
      </c>
      <c r="K188" s="206" t="s">
        <v>132</v>
      </c>
      <c r="L188" s="44"/>
      <c r="M188" s="211" t="s">
        <v>28</v>
      </c>
      <c r="N188" s="212" t="s">
        <v>42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0.0040000000000000001</v>
      </c>
      <c r="T188" s="214">
        <f>S188*H188</f>
        <v>0.0040000000000000001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133</v>
      </c>
      <c r="AT188" s="215" t="s">
        <v>128</v>
      </c>
      <c r="AU188" s="215" t="s">
        <v>79</v>
      </c>
      <c r="AY188" s="17" t="s">
        <v>125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79</v>
      </c>
      <c r="BK188" s="216">
        <f>ROUND(I188*H188,2)</f>
        <v>0</v>
      </c>
      <c r="BL188" s="17" t="s">
        <v>133</v>
      </c>
      <c r="BM188" s="215" t="s">
        <v>418</v>
      </c>
    </row>
    <row r="189" s="2" customFormat="1">
      <c r="A189" s="38"/>
      <c r="B189" s="39"/>
      <c r="C189" s="40"/>
      <c r="D189" s="217" t="s">
        <v>135</v>
      </c>
      <c r="E189" s="40"/>
      <c r="F189" s="218" t="s">
        <v>419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79</v>
      </c>
    </row>
    <row r="190" s="2" customFormat="1">
      <c r="A190" s="38"/>
      <c r="B190" s="39"/>
      <c r="C190" s="40"/>
      <c r="D190" s="222" t="s">
        <v>137</v>
      </c>
      <c r="E190" s="40"/>
      <c r="F190" s="223" t="s">
        <v>420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137</v>
      </c>
      <c r="AU190" s="17" t="s">
        <v>79</v>
      </c>
    </row>
    <row r="191" s="2" customFormat="1">
      <c r="A191" s="38"/>
      <c r="B191" s="39"/>
      <c r="C191" s="40"/>
      <c r="D191" s="217" t="s">
        <v>139</v>
      </c>
      <c r="E191" s="40"/>
      <c r="F191" s="224" t="s">
        <v>421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139</v>
      </c>
      <c r="AU191" s="17" t="s">
        <v>79</v>
      </c>
    </row>
    <row r="192" s="2" customFormat="1" ht="16.5" customHeight="1">
      <c r="A192" s="38"/>
      <c r="B192" s="39"/>
      <c r="C192" s="204" t="s">
        <v>422</v>
      </c>
      <c r="D192" s="204" t="s">
        <v>128</v>
      </c>
      <c r="E192" s="205" t="s">
        <v>423</v>
      </c>
      <c r="F192" s="206" t="s">
        <v>424</v>
      </c>
      <c r="G192" s="207" t="s">
        <v>270</v>
      </c>
      <c r="H192" s="208">
        <v>26</v>
      </c>
      <c r="I192" s="209"/>
      <c r="J192" s="210">
        <f>ROUND(I192*H192,2)</f>
        <v>0</v>
      </c>
      <c r="K192" s="206" t="s">
        <v>132</v>
      </c>
      <c r="L192" s="44"/>
      <c r="M192" s="211" t="s">
        <v>28</v>
      </c>
      <c r="N192" s="212" t="s">
        <v>42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0.16500000000000001</v>
      </c>
      <c r="T192" s="214">
        <f>S192*H192</f>
        <v>4.29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133</v>
      </c>
      <c r="AT192" s="215" t="s">
        <v>128</v>
      </c>
      <c r="AU192" s="215" t="s">
        <v>79</v>
      </c>
      <c r="AY192" s="17" t="s">
        <v>125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79</v>
      </c>
      <c r="BK192" s="216">
        <f>ROUND(I192*H192,2)</f>
        <v>0</v>
      </c>
      <c r="BL192" s="17" t="s">
        <v>133</v>
      </c>
      <c r="BM192" s="215" t="s">
        <v>425</v>
      </c>
    </row>
    <row r="193" s="2" customFormat="1">
      <c r="A193" s="38"/>
      <c r="B193" s="39"/>
      <c r="C193" s="40"/>
      <c r="D193" s="217" t="s">
        <v>135</v>
      </c>
      <c r="E193" s="40"/>
      <c r="F193" s="218" t="s">
        <v>426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79</v>
      </c>
    </row>
    <row r="194" s="2" customFormat="1">
      <c r="A194" s="38"/>
      <c r="B194" s="39"/>
      <c r="C194" s="40"/>
      <c r="D194" s="222" t="s">
        <v>137</v>
      </c>
      <c r="E194" s="40"/>
      <c r="F194" s="223" t="s">
        <v>427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137</v>
      </c>
      <c r="AU194" s="17" t="s">
        <v>79</v>
      </c>
    </row>
    <row r="195" s="2" customFormat="1" ht="16.5" customHeight="1">
      <c r="A195" s="38"/>
      <c r="B195" s="39"/>
      <c r="C195" s="204" t="s">
        <v>428</v>
      </c>
      <c r="D195" s="204" t="s">
        <v>128</v>
      </c>
      <c r="E195" s="205" t="s">
        <v>429</v>
      </c>
      <c r="F195" s="206" t="s">
        <v>430</v>
      </c>
      <c r="G195" s="207" t="s">
        <v>262</v>
      </c>
      <c r="H195" s="208">
        <v>42.479999999999997</v>
      </c>
      <c r="I195" s="209"/>
      <c r="J195" s="210">
        <f>ROUND(I195*H195,2)</f>
        <v>0</v>
      </c>
      <c r="K195" s="206" t="s">
        <v>132</v>
      </c>
      <c r="L195" s="44"/>
      <c r="M195" s="211" t="s">
        <v>28</v>
      </c>
      <c r="N195" s="212" t="s">
        <v>42</v>
      </c>
      <c r="O195" s="84"/>
      <c r="P195" s="213">
        <f>O195*H195</f>
        <v>0</v>
      </c>
      <c r="Q195" s="213">
        <v>0</v>
      </c>
      <c r="R195" s="213">
        <f>Q195*H195</f>
        <v>0</v>
      </c>
      <c r="S195" s="213">
        <v>0.00248</v>
      </c>
      <c r="T195" s="214">
        <f>S195*H195</f>
        <v>0.1053504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133</v>
      </c>
      <c r="AT195" s="215" t="s">
        <v>128</v>
      </c>
      <c r="AU195" s="215" t="s">
        <v>79</v>
      </c>
      <c r="AY195" s="17" t="s">
        <v>125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79</v>
      </c>
      <c r="BK195" s="216">
        <f>ROUND(I195*H195,2)</f>
        <v>0</v>
      </c>
      <c r="BL195" s="17" t="s">
        <v>133</v>
      </c>
      <c r="BM195" s="215" t="s">
        <v>431</v>
      </c>
    </row>
    <row r="196" s="2" customFormat="1">
      <c r="A196" s="38"/>
      <c r="B196" s="39"/>
      <c r="C196" s="40"/>
      <c r="D196" s="217" t="s">
        <v>135</v>
      </c>
      <c r="E196" s="40"/>
      <c r="F196" s="218" t="s">
        <v>432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135</v>
      </c>
      <c r="AU196" s="17" t="s">
        <v>79</v>
      </c>
    </row>
    <row r="197" s="2" customFormat="1">
      <c r="A197" s="38"/>
      <c r="B197" s="39"/>
      <c r="C197" s="40"/>
      <c r="D197" s="222" t="s">
        <v>137</v>
      </c>
      <c r="E197" s="40"/>
      <c r="F197" s="223" t="s">
        <v>433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137</v>
      </c>
      <c r="AU197" s="17" t="s">
        <v>79</v>
      </c>
    </row>
    <row r="198" s="13" customFormat="1">
      <c r="A198" s="13"/>
      <c r="B198" s="225"/>
      <c r="C198" s="226"/>
      <c r="D198" s="217" t="s">
        <v>141</v>
      </c>
      <c r="E198" s="227" t="s">
        <v>28</v>
      </c>
      <c r="F198" s="228" t="s">
        <v>434</v>
      </c>
      <c r="G198" s="226"/>
      <c r="H198" s="229">
        <v>42.479999999999997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141</v>
      </c>
      <c r="AU198" s="235" t="s">
        <v>79</v>
      </c>
      <c r="AV198" s="13" t="s">
        <v>81</v>
      </c>
      <c r="AW198" s="13" t="s">
        <v>33</v>
      </c>
      <c r="AX198" s="13" t="s">
        <v>79</v>
      </c>
      <c r="AY198" s="235" t="s">
        <v>125</v>
      </c>
    </row>
    <row r="199" s="2" customFormat="1" ht="16.5" customHeight="1">
      <c r="A199" s="38"/>
      <c r="B199" s="39"/>
      <c r="C199" s="204" t="s">
        <v>435</v>
      </c>
      <c r="D199" s="204" t="s">
        <v>128</v>
      </c>
      <c r="E199" s="205" t="s">
        <v>436</v>
      </c>
      <c r="F199" s="206" t="s">
        <v>437</v>
      </c>
      <c r="G199" s="207" t="s">
        <v>262</v>
      </c>
      <c r="H199" s="208">
        <v>4.2999999999999998</v>
      </c>
      <c r="I199" s="209"/>
      <c r="J199" s="210">
        <f>ROUND(I199*H199,2)</f>
        <v>0</v>
      </c>
      <c r="K199" s="206" t="s">
        <v>132</v>
      </c>
      <c r="L199" s="44"/>
      <c r="M199" s="211" t="s">
        <v>28</v>
      </c>
      <c r="N199" s="212" t="s">
        <v>42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0.0092499999999999995</v>
      </c>
      <c r="T199" s="214">
        <f>S199*H199</f>
        <v>0.039774999999999998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133</v>
      </c>
      <c r="AT199" s="215" t="s">
        <v>128</v>
      </c>
      <c r="AU199" s="215" t="s">
        <v>79</v>
      </c>
      <c r="AY199" s="17" t="s">
        <v>125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79</v>
      </c>
      <c r="BK199" s="216">
        <f>ROUND(I199*H199,2)</f>
        <v>0</v>
      </c>
      <c r="BL199" s="17" t="s">
        <v>133</v>
      </c>
      <c r="BM199" s="215" t="s">
        <v>438</v>
      </c>
    </row>
    <row r="200" s="2" customFormat="1">
      <c r="A200" s="38"/>
      <c r="B200" s="39"/>
      <c r="C200" s="40"/>
      <c r="D200" s="217" t="s">
        <v>135</v>
      </c>
      <c r="E200" s="40"/>
      <c r="F200" s="218" t="s">
        <v>439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79</v>
      </c>
    </row>
    <row r="201" s="2" customFormat="1">
      <c r="A201" s="38"/>
      <c r="B201" s="39"/>
      <c r="C201" s="40"/>
      <c r="D201" s="222" t="s">
        <v>137</v>
      </c>
      <c r="E201" s="40"/>
      <c r="F201" s="223" t="s">
        <v>440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79</v>
      </c>
    </row>
    <row r="202" s="2" customFormat="1">
      <c r="A202" s="38"/>
      <c r="B202" s="39"/>
      <c r="C202" s="40"/>
      <c r="D202" s="217" t="s">
        <v>139</v>
      </c>
      <c r="E202" s="40"/>
      <c r="F202" s="224" t="s">
        <v>441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139</v>
      </c>
      <c r="AU202" s="17" t="s">
        <v>79</v>
      </c>
    </row>
    <row r="203" s="13" customFormat="1">
      <c r="A203" s="13"/>
      <c r="B203" s="225"/>
      <c r="C203" s="226"/>
      <c r="D203" s="217" t="s">
        <v>141</v>
      </c>
      <c r="E203" s="227" t="s">
        <v>28</v>
      </c>
      <c r="F203" s="228" t="s">
        <v>442</v>
      </c>
      <c r="G203" s="226"/>
      <c r="H203" s="229">
        <v>4.2999999999999998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141</v>
      </c>
      <c r="AU203" s="235" t="s">
        <v>79</v>
      </c>
      <c r="AV203" s="13" t="s">
        <v>81</v>
      </c>
      <c r="AW203" s="13" t="s">
        <v>33</v>
      </c>
      <c r="AX203" s="13" t="s">
        <v>79</v>
      </c>
      <c r="AY203" s="235" t="s">
        <v>125</v>
      </c>
    </row>
    <row r="204" s="2" customFormat="1" ht="16.5" customHeight="1">
      <c r="A204" s="38"/>
      <c r="B204" s="39"/>
      <c r="C204" s="204" t="s">
        <v>443</v>
      </c>
      <c r="D204" s="204" t="s">
        <v>128</v>
      </c>
      <c r="E204" s="205" t="s">
        <v>444</v>
      </c>
      <c r="F204" s="206" t="s">
        <v>445</v>
      </c>
      <c r="G204" s="207" t="s">
        <v>262</v>
      </c>
      <c r="H204" s="208">
        <v>17.800000000000001</v>
      </c>
      <c r="I204" s="209"/>
      <c r="J204" s="210">
        <f>ROUND(I204*H204,2)</f>
        <v>0</v>
      </c>
      <c r="K204" s="206" t="s">
        <v>132</v>
      </c>
      <c r="L204" s="44"/>
      <c r="M204" s="211" t="s">
        <v>28</v>
      </c>
      <c r="N204" s="212" t="s">
        <v>42</v>
      </c>
      <c r="O204" s="84"/>
      <c r="P204" s="213">
        <f>O204*H204</f>
        <v>0</v>
      </c>
      <c r="Q204" s="213">
        <v>8.0000000000000007E-05</v>
      </c>
      <c r="R204" s="213">
        <f>Q204*H204</f>
        <v>0.0014240000000000001</v>
      </c>
      <c r="S204" s="213">
        <v>0.017999999999999999</v>
      </c>
      <c r="T204" s="214">
        <f>S204*H204</f>
        <v>0.32039999999999996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133</v>
      </c>
      <c r="AT204" s="215" t="s">
        <v>128</v>
      </c>
      <c r="AU204" s="215" t="s">
        <v>79</v>
      </c>
      <c r="AY204" s="17" t="s">
        <v>125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79</v>
      </c>
      <c r="BK204" s="216">
        <f>ROUND(I204*H204,2)</f>
        <v>0</v>
      </c>
      <c r="BL204" s="17" t="s">
        <v>133</v>
      </c>
      <c r="BM204" s="215" t="s">
        <v>446</v>
      </c>
    </row>
    <row r="205" s="2" customFormat="1">
      <c r="A205" s="38"/>
      <c r="B205" s="39"/>
      <c r="C205" s="40"/>
      <c r="D205" s="217" t="s">
        <v>135</v>
      </c>
      <c r="E205" s="40"/>
      <c r="F205" s="218" t="s">
        <v>447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135</v>
      </c>
      <c r="AU205" s="17" t="s">
        <v>79</v>
      </c>
    </row>
    <row r="206" s="2" customFormat="1">
      <c r="A206" s="38"/>
      <c r="B206" s="39"/>
      <c r="C206" s="40"/>
      <c r="D206" s="222" t="s">
        <v>137</v>
      </c>
      <c r="E206" s="40"/>
      <c r="F206" s="223" t="s">
        <v>448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137</v>
      </c>
      <c r="AU206" s="17" t="s">
        <v>79</v>
      </c>
    </row>
    <row r="207" s="13" customFormat="1">
      <c r="A207" s="13"/>
      <c r="B207" s="225"/>
      <c r="C207" s="226"/>
      <c r="D207" s="217" t="s">
        <v>141</v>
      </c>
      <c r="E207" s="227" t="s">
        <v>28</v>
      </c>
      <c r="F207" s="228" t="s">
        <v>449</v>
      </c>
      <c r="G207" s="226"/>
      <c r="H207" s="229">
        <v>17.800000000000001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141</v>
      </c>
      <c r="AU207" s="235" t="s">
        <v>79</v>
      </c>
      <c r="AV207" s="13" t="s">
        <v>81</v>
      </c>
      <c r="AW207" s="13" t="s">
        <v>33</v>
      </c>
      <c r="AX207" s="13" t="s">
        <v>79</v>
      </c>
      <c r="AY207" s="235" t="s">
        <v>125</v>
      </c>
    </row>
    <row r="208" s="2" customFormat="1" ht="16.5" customHeight="1">
      <c r="A208" s="38"/>
      <c r="B208" s="39"/>
      <c r="C208" s="204" t="s">
        <v>450</v>
      </c>
      <c r="D208" s="204" t="s">
        <v>128</v>
      </c>
      <c r="E208" s="205" t="s">
        <v>451</v>
      </c>
      <c r="F208" s="206" t="s">
        <v>452</v>
      </c>
      <c r="G208" s="207" t="s">
        <v>270</v>
      </c>
      <c r="H208" s="208">
        <v>4</v>
      </c>
      <c r="I208" s="209"/>
      <c r="J208" s="210">
        <f>ROUND(I208*H208,2)</f>
        <v>0</v>
      </c>
      <c r="K208" s="206" t="s">
        <v>132</v>
      </c>
      <c r="L208" s="44"/>
      <c r="M208" s="211" t="s">
        <v>28</v>
      </c>
      <c r="N208" s="212" t="s">
        <v>42</v>
      </c>
      <c r="O208" s="84"/>
      <c r="P208" s="213">
        <f>O208*H208</f>
        <v>0</v>
      </c>
      <c r="Q208" s="213">
        <v>0.00087000000000000001</v>
      </c>
      <c r="R208" s="213">
        <f>Q208*H208</f>
        <v>0.00348</v>
      </c>
      <c r="S208" s="213">
        <v>0.81799999999999995</v>
      </c>
      <c r="T208" s="214">
        <f>S208*H208</f>
        <v>3.2719999999999998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133</v>
      </c>
      <c r="AT208" s="215" t="s">
        <v>128</v>
      </c>
      <c r="AU208" s="215" t="s">
        <v>79</v>
      </c>
      <c r="AY208" s="17" t="s">
        <v>125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79</v>
      </c>
      <c r="BK208" s="216">
        <f>ROUND(I208*H208,2)</f>
        <v>0</v>
      </c>
      <c r="BL208" s="17" t="s">
        <v>133</v>
      </c>
      <c r="BM208" s="215" t="s">
        <v>453</v>
      </c>
    </row>
    <row r="209" s="2" customFormat="1">
      <c r="A209" s="38"/>
      <c r="B209" s="39"/>
      <c r="C209" s="40"/>
      <c r="D209" s="217" t="s">
        <v>135</v>
      </c>
      <c r="E209" s="40"/>
      <c r="F209" s="218" t="s">
        <v>454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135</v>
      </c>
      <c r="AU209" s="17" t="s">
        <v>79</v>
      </c>
    </row>
    <row r="210" s="2" customFormat="1">
      <c r="A210" s="38"/>
      <c r="B210" s="39"/>
      <c r="C210" s="40"/>
      <c r="D210" s="222" t="s">
        <v>137</v>
      </c>
      <c r="E210" s="40"/>
      <c r="F210" s="223" t="s">
        <v>455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137</v>
      </c>
      <c r="AU210" s="17" t="s">
        <v>79</v>
      </c>
    </row>
    <row r="211" s="2" customFormat="1">
      <c r="A211" s="38"/>
      <c r="B211" s="39"/>
      <c r="C211" s="40"/>
      <c r="D211" s="217" t="s">
        <v>139</v>
      </c>
      <c r="E211" s="40"/>
      <c r="F211" s="224" t="s">
        <v>456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139</v>
      </c>
      <c r="AU211" s="17" t="s">
        <v>79</v>
      </c>
    </row>
    <row r="212" s="12" customFormat="1" ht="25.92" customHeight="1">
      <c r="A212" s="12"/>
      <c r="B212" s="188"/>
      <c r="C212" s="189"/>
      <c r="D212" s="190" t="s">
        <v>70</v>
      </c>
      <c r="E212" s="191" t="s">
        <v>457</v>
      </c>
      <c r="F212" s="191" t="s">
        <v>458</v>
      </c>
      <c r="G212" s="189"/>
      <c r="H212" s="189"/>
      <c r="I212" s="192"/>
      <c r="J212" s="193">
        <f>BK212</f>
        <v>0</v>
      </c>
      <c r="K212" s="189"/>
      <c r="L212" s="194"/>
      <c r="M212" s="195"/>
      <c r="N212" s="196"/>
      <c r="O212" s="196"/>
      <c r="P212" s="197">
        <f>SUM(P213:P239)</f>
        <v>0</v>
      </c>
      <c r="Q212" s="196"/>
      <c r="R212" s="197">
        <f>SUM(R213:R239)</f>
        <v>0</v>
      </c>
      <c r="S212" s="196"/>
      <c r="T212" s="198">
        <f>SUM(T213:T239)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150</v>
      </c>
      <c r="AT212" s="200" t="s">
        <v>70</v>
      </c>
      <c r="AU212" s="200" t="s">
        <v>71</v>
      </c>
      <c r="AY212" s="199" t="s">
        <v>125</v>
      </c>
      <c r="BK212" s="201">
        <f>SUM(BK213:BK239)</f>
        <v>0</v>
      </c>
    </row>
    <row r="213" s="2" customFormat="1" ht="16.5" customHeight="1">
      <c r="A213" s="38"/>
      <c r="B213" s="39"/>
      <c r="C213" s="204" t="s">
        <v>459</v>
      </c>
      <c r="D213" s="204" t="s">
        <v>128</v>
      </c>
      <c r="E213" s="205" t="s">
        <v>460</v>
      </c>
      <c r="F213" s="206" t="s">
        <v>461</v>
      </c>
      <c r="G213" s="207" t="s">
        <v>462</v>
      </c>
      <c r="H213" s="208">
        <v>108.816</v>
      </c>
      <c r="I213" s="209"/>
      <c r="J213" s="210">
        <f>ROUND(I213*H213,2)</f>
        <v>0</v>
      </c>
      <c r="K213" s="206" t="s">
        <v>132</v>
      </c>
      <c r="L213" s="44"/>
      <c r="M213" s="211" t="s">
        <v>28</v>
      </c>
      <c r="N213" s="212" t="s">
        <v>42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133</v>
      </c>
      <c r="AT213" s="215" t="s">
        <v>128</v>
      </c>
      <c r="AU213" s="215" t="s">
        <v>79</v>
      </c>
      <c r="AY213" s="17" t="s">
        <v>125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79</v>
      </c>
      <c r="BK213" s="216">
        <f>ROUND(I213*H213,2)</f>
        <v>0</v>
      </c>
      <c r="BL213" s="17" t="s">
        <v>133</v>
      </c>
      <c r="BM213" s="215" t="s">
        <v>463</v>
      </c>
    </row>
    <row r="214" s="2" customFormat="1">
      <c r="A214" s="38"/>
      <c r="B214" s="39"/>
      <c r="C214" s="40"/>
      <c r="D214" s="217" t="s">
        <v>135</v>
      </c>
      <c r="E214" s="40"/>
      <c r="F214" s="218" t="s">
        <v>464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135</v>
      </c>
      <c r="AU214" s="17" t="s">
        <v>79</v>
      </c>
    </row>
    <row r="215" s="2" customFormat="1">
      <c r="A215" s="38"/>
      <c r="B215" s="39"/>
      <c r="C215" s="40"/>
      <c r="D215" s="222" t="s">
        <v>137</v>
      </c>
      <c r="E215" s="40"/>
      <c r="F215" s="223" t="s">
        <v>465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137</v>
      </c>
      <c r="AU215" s="17" t="s">
        <v>79</v>
      </c>
    </row>
    <row r="216" s="2" customFormat="1">
      <c r="A216" s="38"/>
      <c r="B216" s="39"/>
      <c r="C216" s="40"/>
      <c r="D216" s="217" t="s">
        <v>139</v>
      </c>
      <c r="E216" s="40"/>
      <c r="F216" s="224" t="s">
        <v>466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139</v>
      </c>
      <c r="AU216" s="17" t="s">
        <v>79</v>
      </c>
    </row>
    <row r="217" s="13" customFormat="1">
      <c r="A217" s="13"/>
      <c r="B217" s="225"/>
      <c r="C217" s="226"/>
      <c r="D217" s="217" t="s">
        <v>141</v>
      </c>
      <c r="E217" s="227" t="s">
        <v>28</v>
      </c>
      <c r="F217" s="228" t="s">
        <v>467</v>
      </c>
      <c r="G217" s="226"/>
      <c r="H217" s="229">
        <v>19.25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141</v>
      </c>
      <c r="AU217" s="235" t="s">
        <v>79</v>
      </c>
      <c r="AV217" s="13" t="s">
        <v>81</v>
      </c>
      <c r="AW217" s="13" t="s">
        <v>33</v>
      </c>
      <c r="AX217" s="13" t="s">
        <v>71</v>
      </c>
      <c r="AY217" s="235" t="s">
        <v>125</v>
      </c>
    </row>
    <row r="218" s="13" customFormat="1">
      <c r="A218" s="13"/>
      <c r="B218" s="225"/>
      <c r="C218" s="226"/>
      <c r="D218" s="217" t="s">
        <v>141</v>
      </c>
      <c r="E218" s="227" t="s">
        <v>28</v>
      </c>
      <c r="F218" s="228" t="s">
        <v>468</v>
      </c>
      <c r="G218" s="226"/>
      <c r="H218" s="229">
        <v>1.6200000000000001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141</v>
      </c>
      <c r="AU218" s="235" t="s">
        <v>79</v>
      </c>
      <c r="AV218" s="13" t="s">
        <v>81</v>
      </c>
      <c r="AW218" s="13" t="s">
        <v>33</v>
      </c>
      <c r="AX218" s="13" t="s">
        <v>71</v>
      </c>
      <c r="AY218" s="235" t="s">
        <v>125</v>
      </c>
    </row>
    <row r="219" s="13" customFormat="1">
      <c r="A219" s="13"/>
      <c r="B219" s="225"/>
      <c r="C219" s="226"/>
      <c r="D219" s="217" t="s">
        <v>141</v>
      </c>
      <c r="E219" s="227" t="s">
        <v>28</v>
      </c>
      <c r="F219" s="228" t="s">
        <v>469</v>
      </c>
      <c r="G219" s="226"/>
      <c r="H219" s="229">
        <v>61.686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141</v>
      </c>
      <c r="AU219" s="235" t="s">
        <v>79</v>
      </c>
      <c r="AV219" s="13" t="s">
        <v>81</v>
      </c>
      <c r="AW219" s="13" t="s">
        <v>33</v>
      </c>
      <c r="AX219" s="13" t="s">
        <v>71</v>
      </c>
      <c r="AY219" s="235" t="s">
        <v>125</v>
      </c>
    </row>
    <row r="220" s="13" customFormat="1">
      <c r="A220" s="13"/>
      <c r="B220" s="225"/>
      <c r="C220" s="226"/>
      <c r="D220" s="217" t="s">
        <v>141</v>
      </c>
      <c r="E220" s="227" t="s">
        <v>28</v>
      </c>
      <c r="F220" s="228" t="s">
        <v>470</v>
      </c>
      <c r="G220" s="226"/>
      <c r="H220" s="229">
        <v>1.8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141</v>
      </c>
      <c r="AU220" s="235" t="s">
        <v>79</v>
      </c>
      <c r="AV220" s="13" t="s">
        <v>81</v>
      </c>
      <c r="AW220" s="13" t="s">
        <v>33</v>
      </c>
      <c r="AX220" s="13" t="s">
        <v>71</v>
      </c>
      <c r="AY220" s="235" t="s">
        <v>125</v>
      </c>
    </row>
    <row r="221" s="13" customFormat="1">
      <c r="A221" s="13"/>
      <c r="B221" s="225"/>
      <c r="C221" s="226"/>
      <c r="D221" s="217" t="s">
        <v>141</v>
      </c>
      <c r="E221" s="227" t="s">
        <v>28</v>
      </c>
      <c r="F221" s="228" t="s">
        <v>471</v>
      </c>
      <c r="G221" s="226"/>
      <c r="H221" s="229">
        <v>0.35999999999999999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141</v>
      </c>
      <c r="AU221" s="235" t="s">
        <v>79</v>
      </c>
      <c r="AV221" s="13" t="s">
        <v>81</v>
      </c>
      <c r="AW221" s="13" t="s">
        <v>33</v>
      </c>
      <c r="AX221" s="13" t="s">
        <v>71</v>
      </c>
      <c r="AY221" s="235" t="s">
        <v>125</v>
      </c>
    </row>
    <row r="222" s="13" customFormat="1">
      <c r="A222" s="13"/>
      <c r="B222" s="225"/>
      <c r="C222" s="226"/>
      <c r="D222" s="217" t="s">
        <v>141</v>
      </c>
      <c r="E222" s="227" t="s">
        <v>28</v>
      </c>
      <c r="F222" s="228" t="s">
        <v>472</v>
      </c>
      <c r="G222" s="226"/>
      <c r="H222" s="229">
        <v>24.100000000000001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141</v>
      </c>
      <c r="AU222" s="235" t="s">
        <v>79</v>
      </c>
      <c r="AV222" s="13" t="s">
        <v>81</v>
      </c>
      <c r="AW222" s="13" t="s">
        <v>33</v>
      </c>
      <c r="AX222" s="13" t="s">
        <v>71</v>
      </c>
      <c r="AY222" s="235" t="s">
        <v>125</v>
      </c>
    </row>
    <row r="223" s="15" customFormat="1">
      <c r="A223" s="15"/>
      <c r="B223" s="249"/>
      <c r="C223" s="250"/>
      <c r="D223" s="217" t="s">
        <v>141</v>
      </c>
      <c r="E223" s="251" t="s">
        <v>28</v>
      </c>
      <c r="F223" s="252" t="s">
        <v>321</v>
      </c>
      <c r="G223" s="250"/>
      <c r="H223" s="253">
        <v>108.816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141</v>
      </c>
      <c r="AU223" s="259" t="s">
        <v>79</v>
      </c>
      <c r="AV223" s="15" t="s">
        <v>150</v>
      </c>
      <c r="AW223" s="15" t="s">
        <v>33</v>
      </c>
      <c r="AX223" s="15" t="s">
        <v>79</v>
      </c>
      <c r="AY223" s="259" t="s">
        <v>125</v>
      </c>
    </row>
    <row r="224" s="2" customFormat="1" ht="16.5" customHeight="1">
      <c r="A224" s="38"/>
      <c r="B224" s="39"/>
      <c r="C224" s="204" t="s">
        <v>473</v>
      </c>
      <c r="D224" s="204" t="s">
        <v>128</v>
      </c>
      <c r="E224" s="205" t="s">
        <v>474</v>
      </c>
      <c r="F224" s="206" t="s">
        <v>475</v>
      </c>
      <c r="G224" s="207" t="s">
        <v>387</v>
      </c>
      <c r="H224" s="208">
        <v>108.816</v>
      </c>
      <c r="I224" s="209"/>
      <c r="J224" s="210">
        <f>ROUND(I224*H224,2)</f>
        <v>0</v>
      </c>
      <c r="K224" s="206" t="s">
        <v>132</v>
      </c>
      <c r="L224" s="44"/>
      <c r="M224" s="211" t="s">
        <v>28</v>
      </c>
      <c r="N224" s="212" t="s">
        <v>42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150</v>
      </c>
      <c r="AT224" s="215" t="s">
        <v>128</v>
      </c>
      <c r="AU224" s="215" t="s">
        <v>79</v>
      </c>
      <c r="AY224" s="17" t="s">
        <v>125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79</v>
      </c>
      <c r="BK224" s="216">
        <f>ROUND(I224*H224,2)</f>
        <v>0</v>
      </c>
      <c r="BL224" s="17" t="s">
        <v>150</v>
      </c>
      <c r="BM224" s="215" t="s">
        <v>476</v>
      </c>
    </row>
    <row r="225" s="2" customFormat="1">
      <c r="A225" s="38"/>
      <c r="B225" s="39"/>
      <c r="C225" s="40"/>
      <c r="D225" s="217" t="s">
        <v>135</v>
      </c>
      <c r="E225" s="40"/>
      <c r="F225" s="218" t="s">
        <v>477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135</v>
      </c>
      <c r="AU225" s="17" t="s">
        <v>79</v>
      </c>
    </row>
    <row r="226" s="2" customFormat="1">
      <c r="A226" s="38"/>
      <c r="B226" s="39"/>
      <c r="C226" s="40"/>
      <c r="D226" s="222" t="s">
        <v>137</v>
      </c>
      <c r="E226" s="40"/>
      <c r="F226" s="223" t="s">
        <v>478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137</v>
      </c>
      <c r="AU226" s="17" t="s">
        <v>79</v>
      </c>
    </row>
    <row r="227" s="13" customFormat="1">
      <c r="A227" s="13"/>
      <c r="B227" s="225"/>
      <c r="C227" s="226"/>
      <c r="D227" s="217" t="s">
        <v>141</v>
      </c>
      <c r="E227" s="227" t="s">
        <v>28</v>
      </c>
      <c r="F227" s="228" t="s">
        <v>479</v>
      </c>
      <c r="G227" s="226"/>
      <c r="H227" s="229">
        <v>108.816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141</v>
      </c>
      <c r="AU227" s="235" t="s">
        <v>79</v>
      </c>
      <c r="AV227" s="13" t="s">
        <v>81</v>
      </c>
      <c r="AW227" s="13" t="s">
        <v>33</v>
      </c>
      <c r="AX227" s="13" t="s">
        <v>79</v>
      </c>
      <c r="AY227" s="235" t="s">
        <v>125</v>
      </c>
    </row>
    <row r="228" s="2" customFormat="1" ht="16.5" customHeight="1">
      <c r="A228" s="38"/>
      <c r="B228" s="39"/>
      <c r="C228" s="204" t="s">
        <v>480</v>
      </c>
      <c r="D228" s="204" t="s">
        <v>128</v>
      </c>
      <c r="E228" s="205" t="s">
        <v>481</v>
      </c>
      <c r="F228" s="206" t="s">
        <v>482</v>
      </c>
      <c r="G228" s="207" t="s">
        <v>387</v>
      </c>
      <c r="H228" s="208">
        <v>979.34400000000005</v>
      </c>
      <c r="I228" s="209"/>
      <c r="J228" s="210">
        <f>ROUND(I228*H228,2)</f>
        <v>0</v>
      </c>
      <c r="K228" s="206" t="s">
        <v>132</v>
      </c>
      <c r="L228" s="44"/>
      <c r="M228" s="211" t="s">
        <v>28</v>
      </c>
      <c r="N228" s="212" t="s">
        <v>42</v>
      </c>
      <c r="O228" s="84"/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150</v>
      </c>
      <c r="AT228" s="215" t="s">
        <v>128</v>
      </c>
      <c r="AU228" s="215" t="s">
        <v>79</v>
      </c>
      <c r="AY228" s="17" t="s">
        <v>125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79</v>
      </c>
      <c r="BK228" s="216">
        <f>ROUND(I228*H228,2)</f>
        <v>0</v>
      </c>
      <c r="BL228" s="17" t="s">
        <v>150</v>
      </c>
      <c r="BM228" s="215" t="s">
        <v>483</v>
      </c>
    </row>
    <row r="229" s="2" customFormat="1">
      <c r="A229" s="38"/>
      <c r="B229" s="39"/>
      <c r="C229" s="40"/>
      <c r="D229" s="217" t="s">
        <v>135</v>
      </c>
      <c r="E229" s="40"/>
      <c r="F229" s="218" t="s">
        <v>484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135</v>
      </c>
      <c r="AU229" s="17" t="s">
        <v>79</v>
      </c>
    </row>
    <row r="230" s="2" customFormat="1">
      <c r="A230" s="38"/>
      <c r="B230" s="39"/>
      <c r="C230" s="40"/>
      <c r="D230" s="222" t="s">
        <v>137</v>
      </c>
      <c r="E230" s="40"/>
      <c r="F230" s="223" t="s">
        <v>485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137</v>
      </c>
      <c r="AU230" s="17" t="s">
        <v>79</v>
      </c>
    </row>
    <row r="231" s="13" customFormat="1">
      <c r="A231" s="13"/>
      <c r="B231" s="225"/>
      <c r="C231" s="226"/>
      <c r="D231" s="217" t="s">
        <v>141</v>
      </c>
      <c r="E231" s="227" t="s">
        <v>28</v>
      </c>
      <c r="F231" s="228" t="s">
        <v>486</v>
      </c>
      <c r="G231" s="226"/>
      <c r="H231" s="229">
        <v>979.34400000000005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141</v>
      </c>
      <c r="AU231" s="235" t="s">
        <v>79</v>
      </c>
      <c r="AV231" s="13" t="s">
        <v>81</v>
      </c>
      <c r="AW231" s="13" t="s">
        <v>33</v>
      </c>
      <c r="AX231" s="13" t="s">
        <v>79</v>
      </c>
      <c r="AY231" s="235" t="s">
        <v>125</v>
      </c>
    </row>
    <row r="232" s="2" customFormat="1" ht="24.15" customHeight="1">
      <c r="A232" s="38"/>
      <c r="B232" s="39"/>
      <c r="C232" s="204" t="s">
        <v>487</v>
      </c>
      <c r="D232" s="204" t="s">
        <v>128</v>
      </c>
      <c r="E232" s="205" t="s">
        <v>488</v>
      </c>
      <c r="F232" s="206" t="s">
        <v>489</v>
      </c>
      <c r="G232" s="207" t="s">
        <v>387</v>
      </c>
      <c r="H232" s="208">
        <v>67.293999999999997</v>
      </c>
      <c r="I232" s="209"/>
      <c r="J232" s="210">
        <f>ROUND(I232*H232,2)</f>
        <v>0</v>
      </c>
      <c r="K232" s="206" t="s">
        <v>132</v>
      </c>
      <c r="L232" s="44"/>
      <c r="M232" s="211" t="s">
        <v>28</v>
      </c>
      <c r="N232" s="212" t="s">
        <v>42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150</v>
      </c>
      <c r="AT232" s="215" t="s">
        <v>128</v>
      </c>
      <c r="AU232" s="215" t="s">
        <v>79</v>
      </c>
      <c r="AY232" s="17" t="s">
        <v>125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79</v>
      </c>
      <c r="BK232" s="216">
        <f>ROUND(I232*H232,2)</f>
        <v>0</v>
      </c>
      <c r="BL232" s="17" t="s">
        <v>150</v>
      </c>
      <c r="BM232" s="215" t="s">
        <v>490</v>
      </c>
    </row>
    <row r="233" s="2" customFormat="1">
      <c r="A233" s="38"/>
      <c r="B233" s="39"/>
      <c r="C233" s="40"/>
      <c r="D233" s="217" t="s">
        <v>135</v>
      </c>
      <c r="E233" s="40"/>
      <c r="F233" s="218" t="s">
        <v>389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135</v>
      </c>
      <c r="AU233" s="17" t="s">
        <v>79</v>
      </c>
    </row>
    <row r="234" s="2" customFormat="1">
      <c r="A234" s="38"/>
      <c r="B234" s="39"/>
      <c r="C234" s="40"/>
      <c r="D234" s="222" t="s">
        <v>137</v>
      </c>
      <c r="E234" s="40"/>
      <c r="F234" s="223" t="s">
        <v>491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137</v>
      </c>
      <c r="AU234" s="17" t="s">
        <v>79</v>
      </c>
    </row>
    <row r="235" s="13" customFormat="1">
      <c r="A235" s="13"/>
      <c r="B235" s="225"/>
      <c r="C235" s="226"/>
      <c r="D235" s="217" t="s">
        <v>141</v>
      </c>
      <c r="E235" s="227" t="s">
        <v>28</v>
      </c>
      <c r="F235" s="228" t="s">
        <v>492</v>
      </c>
      <c r="G235" s="226"/>
      <c r="H235" s="229">
        <v>67.293999999999997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141</v>
      </c>
      <c r="AU235" s="235" t="s">
        <v>79</v>
      </c>
      <c r="AV235" s="13" t="s">
        <v>81</v>
      </c>
      <c r="AW235" s="13" t="s">
        <v>33</v>
      </c>
      <c r="AX235" s="13" t="s">
        <v>79</v>
      </c>
      <c r="AY235" s="235" t="s">
        <v>125</v>
      </c>
    </row>
    <row r="236" s="2" customFormat="1" ht="24.15" customHeight="1">
      <c r="A236" s="38"/>
      <c r="B236" s="39"/>
      <c r="C236" s="204" t="s">
        <v>493</v>
      </c>
      <c r="D236" s="204" t="s">
        <v>128</v>
      </c>
      <c r="E236" s="205" t="s">
        <v>494</v>
      </c>
      <c r="F236" s="206" t="s">
        <v>495</v>
      </c>
      <c r="G236" s="207" t="s">
        <v>387</v>
      </c>
      <c r="H236" s="208">
        <v>43.350000000000001</v>
      </c>
      <c r="I236" s="209"/>
      <c r="J236" s="210">
        <f>ROUND(I236*H236,2)</f>
        <v>0</v>
      </c>
      <c r="K236" s="206" t="s">
        <v>132</v>
      </c>
      <c r="L236" s="44"/>
      <c r="M236" s="211" t="s">
        <v>28</v>
      </c>
      <c r="N236" s="212" t="s">
        <v>42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150</v>
      </c>
      <c r="AT236" s="215" t="s">
        <v>128</v>
      </c>
      <c r="AU236" s="215" t="s">
        <v>79</v>
      </c>
      <c r="AY236" s="17" t="s">
        <v>125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79</v>
      </c>
      <c r="BK236" s="216">
        <f>ROUND(I236*H236,2)</f>
        <v>0</v>
      </c>
      <c r="BL236" s="17" t="s">
        <v>150</v>
      </c>
      <c r="BM236" s="215" t="s">
        <v>496</v>
      </c>
    </row>
    <row r="237" s="2" customFormat="1">
      <c r="A237" s="38"/>
      <c r="B237" s="39"/>
      <c r="C237" s="40"/>
      <c r="D237" s="217" t="s">
        <v>135</v>
      </c>
      <c r="E237" s="40"/>
      <c r="F237" s="218" t="s">
        <v>497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135</v>
      </c>
      <c r="AU237" s="17" t="s">
        <v>79</v>
      </c>
    </row>
    <row r="238" s="2" customFormat="1">
      <c r="A238" s="38"/>
      <c r="B238" s="39"/>
      <c r="C238" s="40"/>
      <c r="D238" s="222" t="s">
        <v>137</v>
      </c>
      <c r="E238" s="40"/>
      <c r="F238" s="223" t="s">
        <v>498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137</v>
      </c>
      <c r="AU238" s="17" t="s">
        <v>79</v>
      </c>
    </row>
    <row r="239" s="13" customFormat="1">
      <c r="A239" s="13"/>
      <c r="B239" s="225"/>
      <c r="C239" s="226"/>
      <c r="D239" s="217" t="s">
        <v>141</v>
      </c>
      <c r="E239" s="227" t="s">
        <v>28</v>
      </c>
      <c r="F239" s="228" t="s">
        <v>499</v>
      </c>
      <c r="G239" s="226"/>
      <c r="H239" s="229">
        <v>43.350000000000001</v>
      </c>
      <c r="I239" s="230"/>
      <c r="J239" s="226"/>
      <c r="K239" s="226"/>
      <c r="L239" s="231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141</v>
      </c>
      <c r="AU239" s="235" t="s">
        <v>79</v>
      </c>
      <c r="AV239" s="13" t="s">
        <v>81</v>
      </c>
      <c r="AW239" s="13" t="s">
        <v>33</v>
      </c>
      <c r="AX239" s="13" t="s">
        <v>79</v>
      </c>
      <c r="AY239" s="235" t="s">
        <v>125</v>
      </c>
    </row>
    <row r="240" s="2" customFormat="1" ht="6.96" customHeight="1">
      <c r="A240" s="38"/>
      <c r="B240" s="59"/>
      <c r="C240" s="60"/>
      <c r="D240" s="60"/>
      <c r="E240" s="60"/>
      <c r="F240" s="60"/>
      <c r="G240" s="60"/>
      <c r="H240" s="60"/>
      <c r="I240" s="60"/>
      <c r="J240" s="60"/>
      <c r="K240" s="60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sJ1wX2uHKGrUrH7lvedw6KC/9Ni1IG68cQa/q576EvcyYQ5nGRVuGR6Izu7Lj21ek+Nh/BaCfbf5GxMjHBT8ww==" hashValue="u9v8xm0Zl087fzjz22KIn1O9mEbxOO0LzOYd50Tyfn4vCOwMoEjS2BHVJZXGCPowU3BGyuHoCvfJtmmHbX2Vvg==" algorithmName="SHA-512" password="CC05"/>
  <autoFilter ref="C83:K23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871365811"/>
    <hyperlink ref="F94" r:id="rId2" display="https://podminky.urs.cz/item/CS_URS_2024_02/112151011"/>
    <hyperlink ref="F97" r:id="rId3" display="https://podminky.urs.cz/item/CS_URS_2024_02/112151015"/>
    <hyperlink ref="F100" r:id="rId4" display="https://podminky.urs.cz/item/CS_URS_2024_02/112251101"/>
    <hyperlink ref="F103" r:id="rId5" display="https://podminky.urs.cz/item/CS_URS_2022_02/112251103"/>
    <hyperlink ref="F106" r:id="rId6" display="https://podminky.urs.cz/item/CS_URS_2024_02/113107224"/>
    <hyperlink ref="F111" r:id="rId7" display="https://podminky.urs.cz/item/CS_URS_2024_02/113106290"/>
    <hyperlink ref="F115" r:id="rId8" display="https://podminky.urs.cz/item/CS_URS_2024_02/115001106"/>
    <hyperlink ref="F119" r:id="rId9" display="https://podminky.urs.cz/item/CS_URS_2024_02/122251104"/>
    <hyperlink ref="F128" r:id="rId10" display="https://podminky.urs.cz/item/CS_URS_2024_02/127751101"/>
    <hyperlink ref="F132" r:id="rId11" display="https://podminky.urs.cz/item/CS_URS_2024_02/129253201"/>
    <hyperlink ref="F136" r:id="rId12" display="https://podminky.urs.cz/item/CS_URS_2024_02/155211112"/>
    <hyperlink ref="F139" r:id="rId13" display="https://podminky.urs.cz/item/CS_URS_2024_01/162201403"/>
    <hyperlink ref="F142" r:id="rId14" display="https://podminky.urs.cz/item/CS_URS_2024_02/162201411"/>
    <hyperlink ref="F145" r:id="rId15" display="https://podminky.urs.cz/item/CS_URS_2024_01/162201413"/>
    <hyperlink ref="F148" r:id="rId16" display="https://podminky.urs.cz/item/CS_URS_2024_02/162201421"/>
    <hyperlink ref="F151" r:id="rId17" display="https://podminky.urs.cz/item/CS_URS_2024_01/162201423"/>
    <hyperlink ref="F154" r:id="rId18" display="https://podminky.urs.cz/item/CS_URS_2024_02/162351104"/>
    <hyperlink ref="F164" r:id="rId19" display="https://podminky.urs.cz/item/CS_URS_2024_02/162751117"/>
    <hyperlink ref="F169" r:id="rId20" display="https://podminky.urs.cz/item/CS_URS_2024_02/171201231"/>
    <hyperlink ref="F173" r:id="rId21" display="https://podminky.urs.cz/item/CS_URS_2024_02/171251201"/>
    <hyperlink ref="F178" r:id="rId22" display="https://podminky.urs.cz/item/CS_URS_2024_02/962021112"/>
    <hyperlink ref="F186" r:id="rId23" display="https://podminky.urs.cz/item/CS_URS_2024_02/963051111"/>
    <hyperlink ref="F190" r:id="rId24" display="https://podminky.urs.cz/item/CS_URS_2024_02/966006211"/>
    <hyperlink ref="F194" r:id="rId25" display="https://podminky.urs.cz/item/CS_URS_2024_02/966071711"/>
    <hyperlink ref="F197" r:id="rId26" display="https://podminky.urs.cz/item/CS_URS_2024_02/966071822"/>
    <hyperlink ref="F201" r:id="rId27" display="https://podminky.urs.cz/item/CS_URS_2024_02/966072811"/>
    <hyperlink ref="F206" r:id="rId28" display="https://podminky.urs.cz/item/CS_URS_2024_02/966075141"/>
    <hyperlink ref="F210" r:id="rId29" display="https://podminky.urs.cz/item/CS_URS_2024_02/966077141"/>
    <hyperlink ref="F215" r:id="rId30" display="https://podminky.urs.cz/item/CS_URS_2024_02/997211111"/>
    <hyperlink ref="F226" r:id="rId31" display="https://podminky.urs.cz/item/CS_URS_2024_02/997211511"/>
    <hyperlink ref="F230" r:id="rId32" display="https://podminky.urs.cz/item/CS_URS_2024_02/997211519"/>
    <hyperlink ref="F234" r:id="rId33" display="https://podminky.urs.cz/item/CS_URS_2024_02/997221873"/>
    <hyperlink ref="F238" r:id="rId34" display="https://podminky.urs.cz/item/CS_URS_2024_02/99722186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Šternberk – Most přes Sprchový potok (u tenisových kurtů)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10. 10. 2024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99</v>
      </c>
      <c r="F21" s="38"/>
      <c r="G21" s="38"/>
      <c r="H21" s="38"/>
      <c r="I21" s="132" t="s">
        <v>29</v>
      </c>
      <c r="J21" s="136" t="s">
        <v>100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ROUND((SUM(BE89:BE272)),  2)</f>
        <v>0</v>
      </c>
      <c r="G33" s="38"/>
      <c r="H33" s="38"/>
      <c r="I33" s="148">
        <v>0.20999999999999999</v>
      </c>
      <c r="J33" s="147">
        <f>ROUND(((SUM(BE89:BE272))*I33),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ROUND((SUM(BF89:BF272)),  2)</f>
        <v>0</v>
      </c>
      <c r="G34" s="38"/>
      <c r="H34" s="38"/>
      <c r="I34" s="148">
        <v>0.14999999999999999</v>
      </c>
      <c r="J34" s="147">
        <f>ROUND(((SUM(BF89:BF272))*I34),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ROUND((SUM(BG89:BG272)),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ROUND((SUM(BH89:BH272)),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ROUND((SUM(BI89:BI272)),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Šternberk – Most přes Sprchový potok (u tenisových kurtů)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 xml:space="preserve">SO 101 - Chodník podél silnice I46             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10. 10. 2024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hidden="1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501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502</v>
      </c>
      <c r="E62" s="174"/>
      <c r="F62" s="174"/>
      <c r="G62" s="174"/>
      <c r="H62" s="174"/>
      <c r="I62" s="174"/>
      <c r="J62" s="175">
        <f>J147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503</v>
      </c>
      <c r="E63" s="174"/>
      <c r="F63" s="174"/>
      <c r="G63" s="174"/>
      <c r="H63" s="174"/>
      <c r="I63" s="174"/>
      <c r="J63" s="175">
        <f>J153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504</v>
      </c>
      <c r="E64" s="174"/>
      <c r="F64" s="174"/>
      <c r="G64" s="174"/>
      <c r="H64" s="174"/>
      <c r="I64" s="174"/>
      <c r="J64" s="175">
        <f>J163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106</v>
      </c>
      <c r="E65" s="174"/>
      <c r="F65" s="174"/>
      <c r="G65" s="174"/>
      <c r="H65" s="174"/>
      <c r="I65" s="174"/>
      <c r="J65" s="175">
        <f>J184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505</v>
      </c>
      <c r="E66" s="174"/>
      <c r="F66" s="174"/>
      <c r="G66" s="174"/>
      <c r="H66" s="174"/>
      <c r="I66" s="174"/>
      <c r="J66" s="175">
        <f>J224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506</v>
      </c>
      <c r="E67" s="168"/>
      <c r="F67" s="168"/>
      <c r="G67" s="168"/>
      <c r="H67" s="168"/>
      <c r="I67" s="168"/>
      <c r="J67" s="169">
        <f>J228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507</v>
      </c>
      <c r="E68" s="174"/>
      <c r="F68" s="174"/>
      <c r="G68" s="174"/>
      <c r="H68" s="174"/>
      <c r="I68" s="174"/>
      <c r="J68" s="175">
        <f>J229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5"/>
      <c r="C69" s="166"/>
      <c r="D69" s="167" t="s">
        <v>258</v>
      </c>
      <c r="E69" s="168"/>
      <c r="F69" s="168"/>
      <c r="G69" s="168"/>
      <c r="H69" s="168"/>
      <c r="I69" s="168"/>
      <c r="J69" s="169">
        <f>J237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110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Šternberk – Most přes Sprchový potok (u tenisových kurtů)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96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 xml:space="preserve">SO 101 - Chodník podél silnice I46             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22</v>
      </c>
      <c r="D83" s="40"/>
      <c r="E83" s="40"/>
      <c r="F83" s="27" t="str">
        <f>F12</f>
        <v xml:space="preserve"> </v>
      </c>
      <c r="G83" s="40"/>
      <c r="H83" s="40"/>
      <c r="I83" s="32" t="s">
        <v>24</v>
      </c>
      <c r="J83" s="72" t="str">
        <f>IF(J12="","",J12)</f>
        <v>10. 10. 2024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26</v>
      </c>
      <c r="D85" s="40"/>
      <c r="E85" s="40"/>
      <c r="F85" s="27" t="str">
        <f>E15</f>
        <v xml:space="preserve"> </v>
      </c>
      <c r="G85" s="40"/>
      <c r="H85" s="40"/>
      <c r="I85" s="32" t="s">
        <v>32</v>
      </c>
      <c r="J85" s="36" t="str">
        <f>E21</f>
        <v>Midakon s.r.o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30</v>
      </c>
      <c r="D86" s="40"/>
      <c r="E86" s="40"/>
      <c r="F86" s="27" t="str">
        <f>IF(E18="","",E18)</f>
        <v>Vyplň údaj</v>
      </c>
      <c r="G86" s="40"/>
      <c r="H86" s="40"/>
      <c r="I86" s="32" t="s">
        <v>34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111</v>
      </c>
      <c r="D88" s="180" t="s">
        <v>56</v>
      </c>
      <c r="E88" s="180" t="s">
        <v>52</v>
      </c>
      <c r="F88" s="180" t="s">
        <v>53</v>
      </c>
      <c r="G88" s="180" t="s">
        <v>112</v>
      </c>
      <c r="H88" s="180" t="s">
        <v>113</v>
      </c>
      <c r="I88" s="180" t="s">
        <v>114</v>
      </c>
      <c r="J88" s="180" t="s">
        <v>103</v>
      </c>
      <c r="K88" s="181" t="s">
        <v>115</v>
      </c>
      <c r="L88" s="182"/>
      <c r="M88" s="92" t="s">
        <v>28</v>
      </c>
      <c r="N88" s="93" t="s">
        <v>41</v>
      </c>
      <c r="O88" s="93" t="s">
        <v>116</v>
      </c>
      <c r="P88" s="93" t="s">
        <v>117</v>
      </c>
      <c r="Q88" s="93" t="s">
        <v>118</v>
      </c>
      <c r="R88" s="93" t="s">
        <v>119</v>
      </c>
      <c r="S88" s="93" t="s">
        <v>120</v>
      </c>
      <c r="T88" s="94" t="s">
        <v>121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122</v>
      </c>
      <c r="D89" s="40"/>
      <c r="E89" s="40"/>
      <c r="F89" s="40"/>
      <c r="G89" s="40"/>
      <c r="H89" s="40"/>
      <c r="I89" s="40"/>
      <c r="J89" s="183">
        <f>BK89</f>
        <v>0</v>
      </c>
      <c r="K89" s="40"/>
      <c r="L89" s="44"/>
      <c r="M89" s="95"/>
      <c r="N89" s="184"/>
      <c r="O89" s="96"/>
      <c r="P89" s="185">
        <f>P90+P228+P237</f>
        <v>0</v>
      </c>
      <c r="Q89" s="96"/>
      <c r="R89" s="185">
        <f>R90+R228+R237</f>
        <v>53.781424770000008</v>
      </c>
      <c r="S89" s="96"/>
      <c r="T89" s="186">
        <f>T90+T228+T237</f>
        <v>96.666200000000003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70</v>
      </c>
      <c r="AU89" s="17" t="s">
        <v>104</v>
      </c>
      <c r="BK89" s="187">
        <f>BK90+BK228+BK237</f>
        <v>0</v>
      </c>
    </row>
    <row r="90" s="12" customFormat="1" ht="25.92" customHeight="1">
      <c r="A90" s="12"/>
      <c r="B90" s="188"/>
      <c r="C90" s="189"/>
      <c r="D90" s="190" t="s">
        <v>70</v>
      </c>
      <c r="E90" s="191" t="s">
        <v>123</v>
      </c>
      <c r="F90" s="191" t="s">
        <v>124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P91+P147+P163+P184+P224</f>
        <v>0</v>
      </c>
      <c r="Q90" s="196"/>
      <c r="R90" s="197">
        <f>R91+R147+R163+R184+R224</f>
        <v>53.483984770000006</v>
      </c>
      <c r="S90" s="196"/>
      <c r="T90" s="198">
        <f>T91+T147+T163+T184+T224</f>
        <v>96.666200000000003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71</v>
      </c>
      <c r="AY90" s="199" t="s">
        <v>125</v>
      </c>
      <c r="BK90" s="201">
        <f>BK91+BK147+BK163+BK184+BK224</f>
        <v>0</v>
      </c>
    </row>
    <row r="91" s="12" customFormat="1" ht="22.8" customHeight="1">
      <c r="A91" s="12"/>
      <c r="B91" s="188"/>
      <c r="C91" s="189"/>
      <c r="D91" s="190" t="s">
        <v>70</v>
      </c>
      <c r="E91" s="202" t="s">
        <v>79</v>
      </c>
      <c r="F91" s="202" t="s">
        <v>267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SUM(P92:P146)</f>
        <v>0</v>
      </c>
      <c r="Q91" s="196"/>
      <c r="R91" s="197">
        <f>SUM(R92:R146)</f>
        <v>0.116506</v>
      </c>
      <c r="S91" s="196"/>
      <c r="T91" s="198">
        <f>SUM(T92:T146)</f>
        <v>94.441600000000008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150</v>
      </c>
      <c r="AT91" s="200" t="s">
        <v>70</v>
      </c>
      <c r="AU91" s="200" t="s">
        <v>79</v>
      </c>
      <c r="AY91" s="199" t="s">
        <v>125</v>
      </c>
      <c r="BK91" s="201">
        <f>SUM(BK92:BK146)</f>
        <v>0</v>
      </c>
    </row>
    <row r="92" s="2" customFormat="1" ht="16.5" customHeight="1">
      <c r="A92" s="38"/>
      <c r="B92" s="39"/>
      <c r="C92" s="204" t="s">
        <v>79</v>
      </c>
      <c r="D92" s="204" t="s">
        <v>128</v>
      </c>
      <c r="E92" s="205" t="s">
        <v>508</v>
      </c>
      <c r="F92" s="206" t="s">
        <v>509</v>
      </c>
      <c r="G92" s="207" t="s">
        <v>293</v>
      </c>
      <c r="H92" s="208">
        <v>11.5</v>
      </c>
      <c r="I92" s="209"/>
      <c r="J92" s="210">
        <f>ROUND(I92*H92,2)</f>
        <v>0</v>
      </c>
      <c r="K92" s="206" t="s">
        <v>132</v>
      </c>
      <c r="L92" s="44"/>
      <c r="M92" s="211" t="s">
        <v>28</v>
      </c>
      <c r="N92" s="212" t="s">
        <v>42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0.23499999999999999</v>
      </c>
      <c r="T92" s="214">
        <f>S92*H92</f>
        <v>2.7024999999999997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81</v>
      </c>
      <c r="AY92" s="17" t="s">
        <v>125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79</v>
      </c>
      <c r="BK92" s="216">
        <f>ROUND(I92*H92,2)</f>
        <v>0</v>
      </c>
      <c r="BL92" s="17" t="s">
        <v>133</v>
      </c>
      <c r="BM92" s="215" t="s">
        <v>510</v>
      </c>
    </row>
    <row r="93" s="2" customFormat="1">
      <c r="A93" s="38"/>
      <c r="B93" s="39"/>
      <c r="C93" s="40"/>
      <c r="D93" s="217" t="s">
        <v>135</v>
      </c>
      <c r="E93" s="40"/>
      <c r="F93" s="218" t="s">
        <v>511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81</v>
      </c>
    </row>
    <row r="94" s="2" customFormat="1">
      <c r="A94" s="38"/>
      <c r="B94" s="39"/>
      <c r="C94" s="40"/>
      <c r="D94" s="222" t="s">
        <v>137</v>
      </c>
      <c r="E94" s="40"/>
      <c r="F94" s="223" t="s">
        <v>512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137</v>
      </c>
      <c r="AU94" s="17" t="s">
        <v>81</v>
      </c>
    </row>
    <row r="95" s="2" customFormat="1">
      <c r="A95" s="38"/>
      <c r="B95" s="39"/>
      <c r="C95" s="40"/>
      <c r="D95" s="217" t="s">
        <v>139</v>
      </c>
      <c r="E95" s="40"/>
      <c r="F95" s="224" t="s">
        <v>513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139</v>
      </c>
      <c r="AU95" s="17" t="s">
        <v>81</v>
      </c>
    </row>
    <row r="96" s="13" customFormat="1">
      <c r="A96" s="13"/>
      <c r="B96" s="225"/>
      <c r="C96" s="226"/>
      <c r="D96" s="217" t="s">
        <v>141</v>
      </c>
      <c r="E96" s="227" t="s">
        <v>28</v>
      </c>
      <c r="F96" s="228" t="s">
        <v>514</v>
      </c>
      <c r="G96" s="226"/>
      <c r="H96" s="229">
        <v>11.5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141</v>
      </c>
      <c r="AU96" s="235" t="s">
        <v>81</v>
      </c>
      <c r="AV96" s="13" t="s">
        <v>81</v>
      </c>
      <c r="AW96" s="13" t="s">
        <v>33</v>
      </c>
      <c r="AX96" s="13" t="s">
        <v>79</v>
      </c>
      <c r="AY96" s="235" t="s">
        <v>125</v>
      </c>
    </row>
    <row r="97" s="2" customFormat="1" ht="16.5" customHeight="1">
      <c r="A97" s="38"/>
      <c r="B97" s="39"/>
      <c r="C97" s="204" t="s">
        <v>81</v>
      </c>
      <c r="D97" s="204" t="s">
        <v>128</v>
      </c>
      <c r="E97" s="205" t="s">
        <v>515</v>
      </c>
      <c r="F97" s="206" t="s">
        <v>516</v>
      </c>
      <c r="G97" s="207" t="s">
        <v>293</v>
      </c>
      <c r="H97" s="208">
        <v>148.12000000000001</v>
      </c>
      <c r="I97" s="209"/>
      <c r="J97" s="210">
        <f>ROUND(I97*H97,2)</f>
        <v>0</v>
      </c>
      <c r="K97" s="206" t="s">
        <v>132</v>
      </c>
      <c r="L97" s="44"/>
      <c r="M97" s="211" t="s">
        <v>28</v>
      </c>
      <c r="N97" s="212" t="s">
        <v>42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0.44</v>
      </c>
      <c r="T97" s="214">
        <f>S97*H97</f>
        <v>65.172800000000009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150</v>
      </c>
      <c r="AT97" s="215" t="s">
        <v>128</v>
      </c>
      <c r="AU97" s="215" t="s">
        <v>81</v>
      </c>
      <c r="AY97" s="17" t="s">
        <v>125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79</v>
      </c>
      <c r="BK97" s="216">
        <f>ROUND(I97*H97,2)</f>
        <v>0</v>
      </c>
      <c r="BL97" s="17" t="s">
        <v>150</v>
      </c>
      <c r="BM97" s="215" t="s">
        <v>517</v>
      </c>
    </row>
    <row r="98" s="2" customFormat="1">
      <c r="A98" s="38"/>
      <c r="B98" s="39"/>
      <c r="C98" s="40"/>
      <c r="D98" s="217" t="s">
        <v>135</v>
      </c>
      <c r="E98" s="40"/>
      <c r="F98" s="218" t="s">
        <v>518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81</v>
      </c>
    </row>
    <row r="99" s="2" customFormat="1">
      <c r="A99" s="38"/>
      <c r="B99" s="39"/>
      <c r="C99" s="40"/>
      <c r="D99" s="222" t="s">
        <v>137</v>
      </c>
      <c r="E99" s="40"/>
      <c r="F99" s="223" t="s">
        <v>519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137</v>
      </c>
      <c r="AU99" s="17" t="s">
        <v>81</v>
      </c>
    </row>
    <row r="100" s="13" customFormat="1">
      <c r="A100" s="13"/>
      <c r="B100" s="225"/>
      <c r="C100" s="226"/>
      <c r="D100" s="217" t="s">
        <v>141</v>
      </c>
      <c r="E100" s="227" t="s">
        <v>28</v>
      </c>
      <c r="F100" s="228" t="s">
        <v>520</v>
      </c>
      <c r="G100" s="226"/>
      <c r="H100" s="229">
        <v>148.12000000000001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141</v>
      </c>
      <c r="AU100" s="235" t="s">
        <v>81</v>
      </c>
      <c r="AV100" s="13" t="s">
        <v>81</v>
      </c>
      <c r="AW100" s="13" t="s">
        <v>33</v>
      </c>
      <c r="AX100" s="13" t="s">
        <v>79</v>
      </c>
      <c r="AY100" s="235" t="s">
        <v>125</v>
      </c>
    </row>
    <row r="101" s="2" customFormat="1" ht="21.75" customHeight="1">
      <c r="A101" s="38"/>
      <c r="B101" s="39"/>
      <c r="C101" s="204" t="s">
        <v>151</v>
      </c>
      <c r="D101" s="204" t="s">
        <v>128</v>
      </c>
      <c r="E101" s="205" t="s">
        <v>521</v>
      </c>
      <c r="F101" s="206" t="s">
        <v>522</v>
      </c>
      <c r="G101" s="207" t="s">
        <v>293</v>
      </c>
      <c r="H101" s="208">
        <v>148.12000000000001</v>
      </c>
      <c r="I101" s="209"/>
      <c r="J101" s="210">
        <f>ROUND(I101*H101,2)</f>
        <v>0</v>
      </c>
      <c r="K101" s="206" t="s">
        <v>341</v>
      </c>
      <c r="L101" s="44"/>
      <c r="M101" s="211" t="s">
        <v>28</v>
      </c>
      <c r="N101" s="212" t="s">
        <v>42</v>
      </c>
      <c r="O101" s="84"/>
      <c r="P101" s="213">
        <f>O101*H101</f>
        <v>0</v>
      </c>
      <c r="Q101" s="213">
        <v>5.0000000000000002E-05</v>
      </c>
      <c r="R101" s="213">
        <f>Q101*H101</f>
        <v>0.0074060000000000003</v>
      </c>
      <c r="S101" s="213">
        <v>0.11500000000000001</v>
      </c>
      <c r="T101" s="214">
        <f>S101*H101</f>
        <v>17.033800000000003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150</v>
      </c>
      <c r="AT101" s="215" t="s">
        <v>128</v>
      </c>
      <c r="AU101" s="215" t="s">
        <v>81</v>
      </c>
      <c r="AY101" s="17" t="s">
        <v>125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79</v>
      </c>
      <c r="BK101" s="216">
        <f>ROUND(I101*H101,2)</f>
        <v>0</v>
      </c>
      <c r="BL101" s="17" t="s">
        <v>150</v>
      </c>
      <c r="BM101" s="215" t="s">
        <v>523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524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81</v>
      </c>
    </row>
    <row r="103" s="2" customFormat="1">
      <c r="A103" s="38"/>
      <c r="B103" s="39"/>
      <c r="C103" s="40"/>
      <c r="D103" s="222" t="s">
        <v>137</v>
      </c>
      <c r="E103" s="40"/>
      <c r="F103" s="223" t="s">
        <v>525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137</v>
      </c>
      <c r="AU103" s="17" t="s">
        <v>81</v>
      </c>
    </row>
    <row r="104" s="2" customFormat="1">
      <c r="A104" s="38"/>
      <c r="B104" s="39"/>
      <c r="C104" s="40"/>
      <c r="D104" s="217" t="s">
        <v>139</v>
      </c>
      <c r="E104" s="40"/>
      <c r="F104" s="224" t="s">
        <v>526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139</v>
      </c>
      <c r="AU104" s="17" t="s">
        <v>81</v>
      </c>
    </row>
    <row r="105" s="13" customFormat="1">
      <c r="A105" s="13"/>
      <c r="B105" s="225"/>
      <c r="C105" s="226"/>
      <c r="D105" s="217" t="s">
        <v>141</v>
      </c>
      <c r="E105" s="227" t="s">
        <v>28</v>
      </c>
      <c r="F105" s="228" t="s">
        <v>527</v>
      </c>
      <c r="G105" s="226"/>
      <c r="H105" s="229">
        <v>148.12000000000001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141</v>
      </c>
      <c r="AU105" s="235" t="s">
        <v>81</v>
      </c>
      <c r="AV105" s="13" t="s">
        <v>81</v>
      </c>
      <c r="AW105" s="13" t="s">
        <v>33</v>
      </c>
      <c r="AX105" s="13" t="s">
        <v>79</v>
      </c>
      <c r="AY105" s="235" t="s">
        <v>125</v>
      </c>
    </row>
    <row r="106" s="2" customFormat="1" ht="16.5" customHeight="1">
      <c r="A106" s="38"/>
      <c r="B106" s="39"/>
      <c r="C106" s="204" t="s">
        <v>150</v>
      </c>
      <c r="D106" s="204" t="s">
        <v>128</v>
      </c>
      <c r="E106" s="205" t="s">
        <v>528</v>
      </c>
      <c r="F106" s="206" t="s">
        <v>529</v>
      </c>
      <c r="G106" s="207" t="s">
        <v>262</v>
      </c>
      <c r="H106" s="208">
        <v>46.5</v>
      </c>
      <c r="I106" s="209"/>
      <c r="J106" s="210">
        <f>ROUND(I106*H106,2)</f>
        <v>0</v>
      </c>
      <c r="K106" s="206" t="s">
        <v>132</v>
      </c>
      <c r="L106" s="44"/>
      <c r="M106" s="211" t="s">
        <v>28</v>
      </c>
      <c r="N106" s="212" t="s">
        <v>42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0.20499999999999999</v>
      </c>
      <c r="T106" s="214">
        <f>S106*H106</f>
        <v>9.5324999999999989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81</v>
      </c>
      <c r="AY106" s="17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133</v>
      </c>
      <c r="BM106" s="215" t="s">
        <v>530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531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81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532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81</v>
      </c>
    </row>
    <row r="109" s="2" customFormat="1">
      <c r="A109" s="38"/>
      <c r="B109" s="39"/>
      <c r="C109" s="40"/>
      <c r="D109" s="217" t="s">
        <v>139</v>
      </c>
      <c r="E109" s="40"/>
      <c r="F109" s="224" t="s">
        <v>533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139</v>
      </c>
      <c r="AU109" s="17" t="s">
        <v>81</v>
      </c>
    </row>
    <row r="110" s="13" customFormat="1">
      <c r="A110" s="13"/>
      <c r="B110" s="225"/>
      <c r="C110" s="226"/>
      <c r="D110" s="217" t="s">
        <v>141</v>
      </c>
      <c r="E110" s="227" t="s">
        <v>28</v>
      </c>
      <c r="F110" s="228" t="s">
        <v>534</v>
      </c>
      <c r="G110" s="226"/>
      <c r="H110" s="229">
        <v>46.5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141</v>
      </c>
      <c r="AU110" s="235" t="s">
        <v>81</v>
      </c>
      <c r="AV110" s="13" t="s">
        <v>81</v>
      </c>
      <c r="AW110" s="13" t="s">
        <v>33</v>
      </c>
      <c r="AX110" s="13" t="s">
        <v>79</v>
      </c>
      <c r="AY110" s="235" t="s">
        <v>125</v>
      </c>
    </row>
    <row r="111" s="2" customFormat="1" ht="21.75" customHeight="1">
      <c r="A111" s="38"/>
      <c r="B111" s="39"/>
      <c r="C111" s="204" t="s">
        <v>164</v>
      </c>
      <c r="D111" s="204" t="s">
        <v>128</v>
      </c>
      <c r="E111" s="205" t="s">
        <v>311</v>
      </c>
      <c r="F111" s="206" t="s">
        <v>312</v>
      </c>
      <c r="G111" s="207" t="s">
        <v>131</v>
      </c>
      <c r="H111" s="208">
        <v>1.8360000000000001</v>
      </c>
      <c r="I111" s="209"/>
      <c r="J111" s="210">
        <f>ROUND(I111*H111,2)</f>
        <v>0</v>
      </c>
      <c r="K111" s="206" t="s">
        <v>132</v>
      </c>
      <c r="L111" s="44"/>
      <c r="M111" s="211" t="s">
        <v>28</v>
      </c>
      <c r="N111" s="212" t="s">
        <v>42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150</v>
      </c>
      <c r="AT111" s="215" t="s">
        <v>128</v>
      </c>
      <c r="AU111" s="215" t="s">
        <v>81</v>
      </c>
      <c r="AY111" s="17" t="s">
        <v>125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79</v>
      </c>
      <c r="BK111" s="216">
        <f>ROUND(I111*H111,2)</f>
        <v>0</v>
      </c>
      <c r="BL111" s="17" t="s">
        <v>150</v>
      </c>
      <c r="BM111" s="215" t="s">
        <v>535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314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81</v>
      </c>
    </row>
    <row r="113" s="2" customFormat="1">
      <c r="A113" s="38"/>
      <c r="B113" s="39"/>
      <c r="C113" s="40"/>
      <c r="D113" s="222" t="s">
        <v>137</v>
      </c>
      <c r="E113" s="40"/>
      <c r="F113" s="223" t="s">
        <v>315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137</v>
      </c>
      <c r="AU113" s="17" t="s">
        <v>81</v>
      </c>
    </row>
    <row r="114" s="13" customFormat="1">
      <c r="A114" s="13"/>
      <c r="B114" s="225"/>
      <c r="C114" s="226"/>
      <c r="D114" s="217" t="s">
        <v>141</v>
      </c>
      <c r="E114" s="227" t="s">
        <v>28</v>
      </c>
      <c r="F114" s="228" t="s">
        <v>536</v>
      </c>
      <c r="G114" s="226"/>
      <c r="H114" s="229">
        <v>1.8360000000000001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141</v>
      </c>
      <c r="AU114" s="235" t="s">
        <v>81</v>
      </c>
      <c r="AV114" s="13" t="s">
        <v>81</v>
      </c>
      <c r="AW114" s="13" t="s">
        <v>33</v>
      </c>
      <c r="AX114" s="13" t="s">
        <v>79</v>
      </c>
      <c r="AY114" s="235" t="s">
        <v>125</v>
      </c>
    </row>
    <row r="115" s="2" customFormat="1" ht="21.75" customHeight="1">
      <c r="A115" s="38"/>
      <c r="B115" s="39"/>
      <c r="C115" s="204" t="s">
        <v>170</v>
      </c>
      <c r="D115" s="204" t="s">
        <v>128</v>
      </c>
      <c r="E115" s="205" t="s">
        <v>537</v>
      </c>
      <c r="F115" s="206" t="s">
        <v>538</v>
      </c>
      <c r="G115" s="207" t="s">
        <v>378</v>
      </c>
      <c r="H115" s="208">
        <v>38.866</v>
      </c>
      <c r="I115" s="209"/>
      <c r="J115" s="210">
        <f>ROUND(I115*H115,2)</f>
        <v>0</v>
      </c>
      <c r="K115" s="206" t="s">
        <v>132</v>
      </c>
      <c r="L115" s="44"/>
      <c r="M115" s="211" t="s">
        <v>28</v>
      </c>
      <c r="N115" s="212" t="s">
        <v>42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150</v>
      </c>
      <c r="AT115" s="215" t="s">
        <v>128</v>
      </c>
      <c r="AU115" s="215" t="s">
        <v>81</v>
      </c>
      <c r="AY115" s="17" t="s">
        <v>125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79</v>
      </c>
      <c r="BK115" s="216">
        <f>ROUND(I115*H115,2)</f>
        <v>0</v>
      </c>
      <c r="BL115" s="17" t="s">
        <v>150</v>
      </c>
      <c r="BM115" s="215" t="s">
        <v>539</v>
      </c>
    </row>
    <row r="116" s="2" customFormat="1">
      <c r="A116" s="38"/>
      <c r="B116" s="39"/>
      <c r="C116" s="40"/>
      <c r="D116" s="217" t="s">
        <v>135</v>
      </c>
      <c r="E116" s="40"/>
      <c r="F116" s="218" t="s">
        <v>540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135</v>
      </c>
      <c r="AU116" s="17" t="s">
        <v>81</v>
      </c>
    </row>
    <row r="117" s="2" customFormat="1">
      <c r="A117" s="38"/>
      <c r="B117" s="39"/>
      <c r="C117" s="40"/>
      <c r="D117" s="222" t="s">
        <v>137</v>
      </c>
      <c r="E117" s="40"/>
      <c r="F117" s="223" t="s">
        <v>541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137</v>
      </c>
      <c r="AU117" s="17" t="s">
        <v>81</v>
      </c>
    </row>
    <row r="118" s="13" customFormat="1">
      <c r="A118" s="13"/>
      <c r="B118" s="225"/>
      <c r="C118" s="226"/>
      <c r="D118" s="217" t="s">
        <v>141</v>
      </c>
      <c r="E118" s="227" t="s">
        <v>28</v>
      </c>
      <c r="F118" s="228" t="s">
        <v>542</v>
      </c>
      <c r="G118" s="226"/>
      <c r="H118" s="229">
        <v>37.030000000000001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141</v>
      </c>
      <c r="AU118" s="235" t="s">
        <v>81</v>
      </c>
      <c r="AV118" s="13" t="s">
        <v>81</v>
      </c>
      <c r="AW118" s="13" t="s">
        <v>33</v>
      </c>
      <c r="AX118" s="13" t="s">
        <v>71</v>
      </c>
      <c r="AY118" s="235" t="s">
        <v>125</v>
      </c>
    </row>
    <row r="119" s="13" customFormat="1">
      <c r="A119" s="13"/>
      <c r="B119" s="225"/>
      <c r="C119" s="226"/>
      <c r="D119" s="217" t="s">
        <v>141</v>
      </c>
      <c r="E119" s="227" t="s">
        <v>28</v>
      </c>
      <c r="F119" s="228" t="s">
        <v>536</v>
      </c>
      <c r="G119" s="226"/>
      <c r="H119" s="229">
        <v>1.8360000000000001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141</v>
      </c>
      <c r="AU119" s="235" t="s">
        <v>81</v>
      </c>
      <c r="AV119" s="13" t="s">
        <v>81</v>
      </c>
      <c r="AW119" s="13" t="s">
        <v>33</v>
      </c>
      <c r="AX119" s="13" t="s">
        <v>71</v>
      </c>
      <c r="AY119" s="235" t="s">
        <v>125</v>
      </c>
    </row>
    <row r="120" s="15" customFormat="1">
      <c r="A120" s="15"/>
      <c r="B120" s="249"/>
      <c r="C120" s="250"/>
      <c r="D120" s="217" t="s">
        <v>141</v>
      </c>
      <c r="E120" s="251" t="s">
        <v>28</v>
      </c>
      <c r="F120" s="252" t="s">
        <v>321</v>
      </c>
      <c r="G120" s="250"/>
      <c r="H120" s="253">
        <v>38.866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141</v>
      </c>
      <c r="AU120" s="259" t="s">
        <v>81</v>
      </c>
      <c r="AV120" s="15" t="s">
        <v>150</v>
      </c>
      <c r="AW120" s="15" t="s">
        <v>33</v>
      </c>
      <c r="AX120" s="15" t="s">
        <v>79</v>
      </c>
      <c r="AY120" s="259" t="s">
        <v>125</v>
      </c>
    </row>
    <row r="121" s="2" customFormat="1" ht="21.75" customHeight="1">
      <c r="A121" s="38"/>
      <c r="B121" s="39"/>
      <c r="C121" s="204" t="s">
        <v>175</v>
      </c>
      <c r="D121" s="204" t="s">
        <v>128</v>
      </c>
      <c r="E121" s="205" t="s">
        <v>376</v>
      </c>
      <c r="F121" s="206" t="s">
        <v>377</v>
      </c>
      <c r="G121" s="207" t="s">
        <v>378</v>
      </c>
      <c r="H121" s="208">
        <v>38.866</v>
      </c>
      <c r="I121" s="209"/>
      <c r="J121" s="210">
        <f>ROUND(I121*H121,2)</f>
        <v>0</v>
      </c>
      <c r="K121" s="206" t="s">
        <v>132</v>
      </c>
      <c r="L121" s="44"/>
      <c r="M121" s="211" t="s">
        <v>28</v>
      </c>
      <c r="N121" s="212" t="s">
        <v>42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150</v>
      </c>
      <c r="AT121" s="215" t="s">
        <v>128</v>
      </c>
      <c r="AU121" s="215" t="s">
        <v>81</v>
      </c>
      <c r="AY121" s="17" t="s">
        <v>125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79</v>
      </c>
      <c r="BK121" s="216">
        <f>ROUND(I121*H121,2)</f>
        <v>0</v>
      </c>
      <c r="BL121" s="17" t="s">
        <v>150</v>
      </c>
      <c r="BM121" s="215" t="s">
        <v>543</v>
      </c>
    </row>
    <row r="122" s="2" customFormat="1">
      <c r="A122" s="38"/>
      <c r="B122" s="39"/>
      <c r="C122" s="40"/>
      <c r="D122" s="217" t="s">
        <v>135</v>
      </c>
      <c r="E122" s="40"/>
      <c r="F122" s="218" t="s">
        <v>380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81</v>
      </c>
    </row>
    <row r="123" s="2" customFormat="1">
      <c r="A123" s="38"/>
      <c r="B123" s="39"/>
      <c r="C123" s="40"/>
      <c r="D123" s="222" t="s">
        <v>137</v>
      </c>
      <c r="E123" s="40"/>
      <c r="F123" s="223" t="s">
        <v>381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81</v>
      </c>
    </row>
    <row r="124" s="13" customFormat="1">
      <c r="A124" s="13"/>
      <c r="B124" s="225"/>
      <c r="C124" s="226"/>
      <c r="D124" s="217" t="s">
        <v>141</v>
      </c>
      <c r="E124" s="227" t="s">
        <v>28</v>
      </c>
      <c r="F124" s="228" t="s">
        <v>542</v>
      </c>
      <c r="G124" s="226"/>
      <c r="H124" s="229">
        <v>37.030000000000001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141</v>
      </c>
      <c r="AU124" s="235" t="s">
        <v>81</v>
      </c>
      <c r="AV124" s="13" t="s">
        <v>81</v>
      </c>
      <c r="AW124" s="13" t="s">
        <v>33</v>
      </c>
      <c r="AX124" s="13" t="s">
        <v>71</v>
      </c>
      <c r="AY124" s="235" t="s">
        <v>125</v>
      </c>
    </row>
    <row r="125" s="13" customFormat="1">
      <c r="A125" s="13"/>
      <c r="B125" s="225"/>
      <c r="C125" s="226"/>
      <c r="D125" s="217" t="s">
        <v>141</v>
      </c>
      <c r="E125" s="227" t="s">
        <v>28</v>
      </c>
      <c r="F125" s="228" t="s">
        <v>536</v>
      </c>
      <c r="G125" s="226"/>
      <c r="H125" s="229">
        <v>1.8360000000000001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141</v>
      </c>
      <c r="AU125" s="235" t="s">
        <v>81</v>
      </c>
      <c r="AV125" s="13" t="s">
        <v>81</v>
      </c>
      <c r="AW125" s="13" t="s">
        <v>33</v>
      </c>
      <c r="AX125" s="13" t="s">
        <v>71</v>
      </c>
      <c r="AY125" s="235" t="s">
        <v>125</v>
      </c>
    </row>
    <row r="126" s="15" customFormat="1">
      <c r="A126" s="15"/>
      <c r="B126" s="249"/>
      <c r="C126" s="250"/>
      <c r="D126" s="217" t="s">
        <v>141</v>
      </c>
      <c r="E126" s="251" t="s">
        <v>28</v>
      </c>
      <c r="F126" s="252" t="s">
        <v>321</v>
      </c>
      <c r="G126" s="250"/>
      <c r="H126" s="253">
        <v>38.866</v>
      </c>
      <c r="I126" s="254"/>
      <c r="J126" s="250"/>
      <c r="K126" s="250"/>
      <c r="L126" s="255"/>
      <c r="M126" s="256"/>
      <c r="N126" s="257"/>
      <c r="O126" s="257"/>
      <c r="P126" s="257"/>
      <c r="Q126" s="257"/>
      <c r="R126" s="257"/>
      <c r="S126" s="257"/>
      <c r="T126" s="25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9" t="s">
        <v>141</v>
      </c>
      <c r="AU126" s="259" t="s">
        <v>81</v>
      </c>
      <c r="AV126" s="15" t="s">
        <v>150</v>
      </c>
      <c r="AW126" s="15" t="s">
        <v>33</v>
      </c>
      <c r="AX126" s="15" t="s">
        <v>79</v>
      </c>
      <c r="AY126" s="259" t="s">
        <v>125</v>
      </c>
    </row>
    <row r="127" s="2" customFormat="1" ht="16.5" customHeight="1">
      <c r="A127" s="38"/>
      <c r="B127" s="39"/>
      <c r="C127" s="204" t="s">
        <v>181</v>
      </c>
      <c r="D127" s="204" t="s">
        <v>128</v>
      </c>
      <c r="E127" s="205" t="s">
        <v>385</v>
      </c>
      <c r="F127" s="206" t="s">
        <v>386</v>
      </c>
      <c r="G127" s="207" t="s">
        <v>387</v>
      </c>
      <c r="H127" s="208">
        <v>38.866</v>
      </c>
      <c r="I127" s="209"/>
      <c r="J127" s="210">
        <f>ROUND(I127*H127,2)</f>
        <v>0</v>
      </c>
      <c r="K127" s="206" t="s">
        <v>132</v>
      </c>
      <c r="L127" s="44"/>
      <c r="M127" s="211" t="s">
        <v>28</v>
      </c>
      <c r="N127" s="212" t="s">
        <v>42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150</v>
      </c>
      <c r="AT127" s="215" t="s">
        <v>128</v>
      </c>
      <c r="AU127" s="215" t="s">
        <v>81</v>
      </c>
      <c r="AY127" s="17" t="s">
        <v>125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79</v>
      </c>
      <c r="BK127" s="216">
        <f>ROUND(I127*H127,2)</f>
        <v>0</v>
      </c>
      <c r="BL127" s="17" t="s">
        <v>150</v>
      </c>
      <c r="BM127" s="215" t="s">
        <v>544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389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81</v>
      </c>
    </row>
    <row r="129" s="2" customFormat="1">
      <c r="A129" s="38"/>
      <c r="B129" s="39"/>
      <c r="C129" s="40"/>
      <c r="D129" s="222" t="s">
        <v>137</v>
      </c>
      <c r="E129" s="40"/>
      <c r="F129" s="223" t="s">
        <v>390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81</v>
      </c>
    </row>
    <row r="130" s="13" customFormat="1">
      <c r="A130" s="13"/>
      <c r="B130" s="225"/>
      <c r="C130" s="226"/>
      <c r="D130" s="217" t="s">
        <v>141</v>
      </c>
      <c r="E130" s="227" t="s">
        <v>28</v>
      </c>
      <c r="F130" s="228" t="s">
        <v>542</v>
      </c>
      <c r="G130" s="226"/>
      <c r="H130" s="229">
        <v>37.030000000000001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141</v>
      </c>
      <c r="AU130" s="235" t="s">
        <v>81</v>
      </c>
      <c r="AV130" s="13" t="s">
        <v>81</v>
      </c>
      <c r="AW130" s="13" t="s">
        <v>33</v>
      </c>
      <c r="AX130" s="13" t="s">
        <v>71</v>
      </c>
      <c r="AY130" s="235" t="s">
        <v>125</v>
      </c>
    </row>
    <row r="131" s="13" customFormat="1">
      <c r="A131" s="13"/>
      <c r="B131" s="225"/>
      <c r="C131" s="226"/>
      <c r="D131" s="217" t="s">
        <v>141</v>
      </c>
      <c r="E131" s="227" t="s">
        <v>28</v>
      </c>
      <c r="F131" s="228" t="s">
        <v>536</v>
      </c>
      <c r="G131" s="226"/>
      <c r="H131" s="229">
        <v>1.8360000000000001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141</v>
      </c>
      <c r="AU131" s="235" t="s">
        <v>81</v>
      </c>
      <c r="AV131" s="13" t="s">
        <v>81</v>
      </c>
      <c r="AW131" s="13" t="s">
        <v>33</v>
      </c>
      <c r="AX131" s="13" t="s">
        <v>71</v>
      </c>
      <c r="AY131" s="235" t="s">
        <v>125</v>
      </c>
    </row>
    <row r="132" s="15" customFormat="1">
      <c r="A132" s="15"/>
      <c r="B132" s="249"/>
      <c r="C132" s="250"/>
      <c r="D132" s="217" t="s">
        <v>141</v>
      </c>
      <c r="E132" s="251" t="s">
        <v>28</v>
      </c>
      <c r="F132" s="252" t="s">
        <v>321</v>
      </c>
      <c r="G132" s="250"/>
      <c r="H132" s="253">
        <v>38.866</v>
      </c>
      <c r="I132" s="254"/>
      <c r="J132" s="250"/>
      <c r="K132" s="250"/>
      <c r="L132" s="255"/>
      <c r="M132" s="256"/>
      <c r="N132" s="257"/>
      <c r="O132" s="257"/>
      <c r="P132" s="257"/>
      <c r="Q132" s="257"/>
      <c r="R132" s="257"/>
      <c r="S132" s="257"/>
      <c r="T132" s="25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9" t="s">
        <v>141</v>
      </c>
      <c r="AU132" s="259" t="s">
        <v>81</v>
      </c>
      <c r="AV132" s="15" t="s">
        <v>150</v>
      </c>
      <c r="AW132" s="15" t="s">
        <v>33</v>
      </c>
      <c r="AX132" s="15" t="s">
        <v>79</v>
      </c>
      <c r="AY132" s="259" t="s">
        <v>125</v>
      </c>
    </row>
    <row r="133" s="2" customFormat="1" ht="16.5" customHeight="1">
      <c r="A133" s="38"/>
      <c r="B133" s="39"/>
      <c r="C133" s="204" t="s">
        <v>126</v>
      </c>
      <c r="D133" s="204" t="s">
        <v>128</v>
      </c>
      <c r="E133" s="205" t="s">
        <v>392</v>
      </c>
      <c r="F133" s="206" t="s">
        <v>393</v>
      </c>
      <c r="G133" s="207" t="s">
        <v>378</v>
      </c>
      <c r="H133" s="208">
        <v>1.8360000000000001</v>
      </c>
      <c r="I133" s="209"/>
      <c r="J133" s="210">
        <f>ROUND(I133*H133,2)</f>
        <v>0</v>
      </c>
      <c r="K133" s="206" t="s">
        <v>132</v>
      </c>
      <c r="L133" s="44"/>
      <c r="M133" s="211" t="s">
        <v>28</v>
      </c>
      <c r="N133" s="212" t="s">
        <v>42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150</v>
      </c>
      <c r="AT133" s="215" t="s">
        <v>128</v>
      </c>
      <c r="AU133" s="215" t="s">
        <v>81</v>
      </c>
      <c r="AY133" s="17" t="s">
        <v>125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79</v>
      </c>
      <c r="BK133" s="216">
        <f>ROUND(I133*H133,2)</f>
        <v>0</v>
      </c>
      <c r="BL133" s="17" t="s">
        <v>150</v>
      </c>
      <c r="BM133" s="215" t="s">
        <v>545</v>
      </c>
    </row>
    <row r="134" s="2" customFormat="1">
      <c r="A134" s="38"/>
      <c r="B134" s="39"/>
      <c r="C134" s="40"/>
      <c r="D134" s="217" t="s">
        <v>135</v>
      </c>
      <c r="E134" s="40"/>
      <c r="F134" s="218" t="s">
        <v>395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81</v>
      </c>
    </row>
    <row r="135" s="2" customFormat="1">
      <c r="A135" s="38"/>
      <c r="B135" s="39"/>
      <c r="C135" s="40"/>
      <c r="D135" s="222" t="s">
        <v>137</v>
      </c>
      <c r="E135" s="40"/>
      <c r="F135" s="223" t="s">
        <v>396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81</v>
      </c>
    </row>
    <row r="136" s="13" customFormat="1">
      <c r="A136" s="13"/>
      <c r="B136" s="225"/>
      <c r="C136" s="226"/>
      <c r="D136" s="217" t="s">
        <v>141</v>
      </c>
      <c r="E136" s="227" t="s">
        <v>28</v>
      </c>
      <c r="F136" s="228" t="s">
        <v>536</v>
      </c>
      <c r="G136" s="226"/>
      <c r="H136" s="229">
        <v>1.8360000000000001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141</v>
      </c>
      <c r="AU136" s="235" t="s">
        <v>81</v>
      </c>
      <c r="AV136" s="13" t="s">
        <v>81</v>
      </c>
      <c r="AW136" s="13" t="s">
        <v>33</v>
      </c>
      <c r="AX136" s="13" t="s">
        <v>79</v>
      </c>
      <c r="AY136" s="235" t="s">
        <v>125</v>
      </c>
    </row>
    <row r="137" s="2" customFormat="1" ht="16.5" customHeight="1">
      <c r="A137" s="38"/>
      <c r="B137" s="39"/>
      <c r="C137" s="204" t="s">
        <v>193</v>
      </c>
      <c r="D137" s="204" t="s">
        <v>128</v>
      </c>
      <c r="E137" s="205" t="s">
        <v>546</v>
      </c>
      <c r="F137" s="206" t="s">
        <v>547</v>
      </c>
      <c r="G137" s="207" t="s">
        <v>293</v>
      </c>
      <c r="H137" s="208">
        <v>109.09999999999999</v>
      </c>
      <c r="I137" s="209"/>
      <c r="J137" s="210">
        <f>ROUND(I137*H137,2)</f>
        <v>0</v>
      </c>
      <c r="K137" s="206" t="s">
        <v>132</v>
      </c>
      <c r="L137" s="44"/>
      <c r="M137" s="211" t="s">
        <v>28</v>
      </c>
      <c r="N137" s="212" t="s">
        <v>42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81</v>
      </c>
      <c r="AY137" s="17" t="s">
        <v>125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79</v>
      </c>
      <c r="BK137" s="216">
        <f>ROUND(I137*H137,2)</f>
        <v>0</v>
      </c>
      <c r="BL137" s="17" t="s">
        <v>133</v>
      </c>
      <c r="BM137" s="215" t="s">
        <v>548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549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81</v>
      </c>
    </row>
    <row r="139" s="2" customFormat="1">
      <c r="A139" s="38"/>
      <c r="B139" s="39"/>
      <c r="C139" s="40"/>
      <c r="D139" s="222" t="s">
        <v>137</v>
      </c>
      <c r="E139" s="40"/>
      <c r="F139" s="223" t="s">
        <v>550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137</v>
      </c>
      <c r="AU139" s="17" t="s">
        <v>81</v>
      </c>
    </row>
    <row r="140" s="13" customFormat="1">
      <c r="A140" s="13"/>
      <c r="B140" s="225"/>
      <c r="C140" s="226"/>
      <c r="D140" s="217" t="s">
        <v>141</v>
      </c>
      <c r="E140" s="227" t="s">
        <v>28</v>
      </c>
      <c r="F140" s="228" t="s">
        <v>551</v>
      </c>
      <c r="G140" s="226"/>
      <c r="H140" s="229">
        <v>109.09999999999999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141</v>
      </c>
      <c r="AU140" s="235" t="s">
        <v>81</v>
      </c>
      <c r="AV140" s="13" t="s">
        <v>81</v>
      </c>
      <c r="AW140" s="13" t="s">
        <v>33</v>
      </c>
      <c r="AX140" s="13" t="s">
        <v>79</v>
      </c>
      <c r="AY140" s="235" t="s">
        <v>125</v>
      </c>
    </row>
    <row r="141" s="2" customFormat="1" ht="16.5" customHeight="1">
      <c r="A141" s="38"/>
      <c r="B141" s="39"/>
      <c r="C141" s="204" t="s">
        <v>200</v>
      </c>
      <c r="D141" s="204" t="s">
        <v>128</v>
      </c>
      <c r="E141" s="205" t="s">
        <v>552</v>
      </c>
      <c r="F141" s="206" t="s">
        <v>553</v>
      </c>
      <c r="G141" s="207" t="s">
        <v>554</v>
      </c>
      <c r="H141" s="208">
        <v>109.09999999999999</v>
      </c>
      <c r="I141" s="209"/>
      <c r="J141" s="210">
        <f>ROUND(I141*H141,2)</f>
        <v>0</v>
      </c>
      <c r="K141" s="206" t="s">
        <v>132</v>
      </c>
      <c r="L141" s="44"/>
      <c r="M141" s="211" t="s">
        <v>28</v>
      </c>
      <c r="N141" s="212" t="s">
        <v>42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150</v>
      </c>
      <c r="AT141" s="215" t="s">
        <v>128</v>
      </c>
      <c r="AU141" s="215" t="s">
        <v>81</v>
      </c>
      <c r="AY141" s="17" t="s">
        <v>125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79</v>
      </c>
      <c r="BK141" s="216">
        <f>ROUND(I141*H141,2)</f>
        <v>0</v>
      </c>
      <c r="BL141" s="17" t="s">
        <v>150</v>
      </c>
      <c r="BM141" s="215" t="s">
        <v>555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556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81</v>
      </c>
    </row>
    <row r="143" s="2" customFormat="1">
      <c r="A143" s="38"/>
      <c r="B143" s="39"/>
      <c r="C143" s="40"/>
      <c r="D143" s="222" t="s">
        <v>137</v>
      </c>
      <c r="E143" s="40"/>
      <c r="F143" s="223" t="s">
        <v>557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81</v>
      </c>
    </row>
    <row r="144" s="13" customFormat="1">
      <c r="A144" s="13"/>
      <c r="B144" s="225"/>
      <c r="C144" s="226"/>
      <c r="D144" s="217" t="s">
        <v>141</v>
      </c>
      <c r="E144" s="227" t="s">
        <v>28</v>
      </c>
      <c r="F144" s="228" t="s">
        <v>558</v>
      </c>
      <c r="G144" s="226"/>
      <c r="H144" s="229">
        <v>109.09999999999999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141</v>
      </c>
      <c r="AU144" s="235" t="s">
        <v>81</v>
      </c>
      <c r="AV144" s="13" t="s">
        <v>81</v>
      </c>
      <c r="AW144" s="13" t="s">
        <v>33</v>
      </c>
      <c r="AX144" s="13" t="s">
        <v>79</v>
      </c>
      <c r="AY144" s="235" t="s">
        <v>125</v>
      </c>
    </row>
    <row r="145" s="2" customFormat="1" ht="16.5" customHeight="1">
      <c r="A145" s="38"/>
      <c r="B145" s="39"/>
      <c r="C145" s="260" t="s">
        <v>207</v>
      </c>
      <c r="D145" s="260" t="s">
        <v>559</v>
      </c>
      <c r="E145" s="261" t="s">
        <v>560</v>
      </c>
      <c r="F145" s="262" t="s">
        <v>561</v>
      </c>
      <c r="G145" s="263" t="s">
        <v>562</v>
      </c>
      <c r="H145" s="264">
        <v>109.09999999999999</v>
      </c>
      <c r="I145" s="265"/>
      <c r="J145" s="266">
        <f>ROUND(I145*H145,2)</f>
        <v>0</v>
      </c>
      <c r="K145" s="262" t="s">
        <v>132</v>
      </c>
      <c r="L145" s="267"/>
      <c r="M145" s="268" t="s">
        <v>28</v>
      </c>
      <c r="N145" s="269" t="s">
        <v>42</v>
      </c>
      <c r="O145" s="84"/>
      <c r="P145" s="213">
        <f>O145*H145</f>
        <v>0</v>
      </c>
      <c r="Q145" s="213">
        <v>0.001</v>
      </c>
      <c r="R145" s="213">
        <f>Q145*H145</f>
        <v>0.1091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181</v>
      </c>
      <c r="AT145" s="215" t="s">
        <v>559</v>
      </c>
      <c r="AU145" s="215" t="s">
        <v>81</v>
      </c>
      <c r="AY145" s="17" t="s">
        <v>125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79</v>
      </c>
      <c r="BK145" s="216">
        <f>ROUND(I145*H145,2)</f>
        <v>0</v>
      </c>
      <c r="BL145" s="17" t="s">
        <v>150</v>
      </c>
      <c r="BM145" s="215" t="s">
        <v>563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561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81</v>
      </c>
    </row>
    <row r="147" s="12" customFormat="1" ht="22.8" customHeight="1">
      <c r="A147" s="12"/>
      <c r="B147" s="188"/>
      <c r="C147" s="189"/>
      <c r="D147" s="190" t="s">
        <v>70</v>
      </c>
      <c r="E147" s="202" t="s">
        <v>81</v>
      </c>
      <c r="F147" s="202" t="s">
        <v>564</v>
      </c>
      <c r="G147" s="189"/>
      <c r="H147" s="189"/>
      <c r="I147" s="192"/>
      <c r="J147" s="203">
        <f>BK147</f>
        <v>0</v>
      </c>
      <c r="K147" s="189"/>
      <c r="L147" s="194"/>
      <c r="M147" s="195"/>
      <c r="N147" s="196"/>
      <c r="O147" s="196"/>
      <c r="P147" s="197">
        <f>P148+SUM(P149:P153)</f>
        <v>0</v>
      </c>
      <c r="Q147" s="196"/>
      <c r="R147" s="197">
        <f>R148+SUM(R149:R153)</f>
        <v>0.00362685</v>
      </c>
      <c r="S147" s="196"/>
      <c r="T147" s="198">
        <f>T148+SUM(T149:T153)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9" t="s">
        <v>79</v>
      </c>
      <c r="AT147" s="200" t="s">
        <v>70</v>
      </c>
      <c r="AU147" s="200" t="s">
        <v>79</v>
      </c>
      <c r="AY147" s="199" t="s">
        <v>125</v>
      </c>
      <c r="BK147" s="201">
        <f>BK148+SUM(BK149:BK153)</f>
        <v>0</v>
      </c>
    </row>
    <row r="148" s="2" customFormat="1" ht="16.5" customHeight="1">
      <c r="A148" s="38"/>
      <c r="B148" s="39"/>
      <c r="C148" s="204" t="s">
        <v>213</v>
      </c>
      <c r="D148" s="204" t="s">
        <v>128</v>
      </c>
      <c r="E148" s="205" t="s">
        <v>565</v>
      </c>
      <c r="F148" s="206" t="s">
        <v>566</v>
      </c>
      <c r="G148" s="207" t="s">
        <v>131</v>
      </c>
      <c r="H148" s="208">
        <v>1.8360000000000001</v>
      </c>
      <c r="I148" s="209"/>
      <c r="J148" s="210">
        <f>ROUND(I148*H148,2)</f>
        <v>0</v>
      </c>
      <c r="K148" s="206" t="s">
        <v>132</v>
      </c>
      <c r="L148" s="44"/>
      <c r="M148" s="211" t="s">
        <v>28</v>
      </c>
      <c r="N148" s="212" t="s">
        <v>42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150</v>
      </c>
      <c r="AT148" s="215" t="s">
        <v>128</v>
      </c>
      <c r="AU148" s="215" t="s">
        <v>81</v>
      </c>
      <c r="AY148" s="17" t="s">
        <v>125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79</v>
      </c>
      <c r="BK148" s="216">
        <f>ROUND(I148*H148,2)</f>
        <v>0</v>
      </c>
      <c r="BL148" s="17" t="s">
        <v>150</v>
      </c>
      <c r="BM148" s="215" t="s">
        <v>567</v>
      </c>
    </row>
    <row r="149" s="2" customFormat="1">
      <c r="A149" s="38"/>
      <c r="B149" s="39"/>
      <c r="C149" s="40"/>
      <c r="D149" s="217" t="s">
        <v>135</v>
      </c>
      <c r="E149" s="40"/>
      <c r="F149" s="218" t="s">
        <v>568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81</v>
      </c>
    </row>
    <row r="150" s="2" customFormat="1">
      <c r="A150" s="38"/>
      <c r="B150" s="39"/>
      <c r="C150" s="40"/>
      <c r="D150" s="222" t="s">
        <v>137</v>
      </c>
      <c r="E150" s="40"/>
      <c r="F150" s="223" t="s">
        <v>569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81</v>
      </c>
    </row>
    <row r="151" s="2" customFormat="1">
      <c r="A151" s="38"/>
      <c r="B151" s="39"/>
      <c r="C151" s="40"/>
      <c r="D151" s="217" t="s">
        <v>139</v>
      </c>
      <c r="E151" s="40"/>
      <c r="F151" s="224" t="s">
        <v>570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139</v>
      </c>
      <c r="AU151" s="17" t="s">
        <v>81</v>
      </c>
    </row>
    <row r="152" s="13" customFormat="1">
      <c r="A152" s="13"/>
      <c r="B152" s="225"/>
      <c r="C152" s="226"/>
      <c r="D152" s="217" t="s">
        <v>141</v>
      </c>
      <c r="E152" s="227" t="s">
        <v>28</v>
      </c>
      <c r="F152" s="228" t="s">
        <v>571</v>
      </c>
      <c r="G152" s="226"/>
      <c r="H152" s="229">
        <v>1.8360000000000001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141</v>
      </c>
      <c r="AU152" s="235" t="s">
        <v>81</v>
      </c>
      <c r="AV152" s="13" t="s">
        <v>81</v>
      </c>
      <c r="AW152" s="13" t="s">
        <v>33</v>
      </c>
      <c r="AX152" s="13" t="s">
        <v>79</v>
      </c>
      <c r="AY152" s="235" t="s">
        <v>125</v>
      </c>
    </row>
    <row r="153" s="12" customFormat="1" ht="20.88" customHeight="1">
      <c r="A153" s="12"/>
      <c r="B153" s="188"/>
      <c r="C153" s="189"/>
      <c r="D153" s="190" t="s">
        <v>70</v>
      </c>
      <c r="E153" s="202" t="s">
        <v>151</v>
      </c>
      <c r="F153" s="202" t="s">
        <v>572</v>
      </c>
      <c r="G153" s="189"/>
      <c r="H153" s="189"/>
      <c r="I153" s="192"/>
      <c r="J153" s="203">
        <f>BK153</f>
        <v>0</v>
      </c>
      <c r="K153" s="189"/>
      <c r="L153" s="194"/>
      <c r="M153" s="195"/>
      <c r="N153" s="196"/>
      <c r="O153" s="196"/>
      <c r="P153" s="197">
        <f>SUM(P154:P162)</f>
        <v>0</v>
      </c>
      <c r="Q153" s="196"/>
      <c r="R153" s="197">
        <f>SUM(R154:R162)</f>
        <v>0.00362685</v>
      </c>
      <c r="S153" s="196"/>
      <c r="T153" s="198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150</v>
      </c>
      <c r="AT153" s="200" t="s">
        <v>70</v>
      </c>
      <c r="AU153" s="200" t="s">
        <v>81</v>
      </c>
      <c r="AY153" s="199" t="s">
        <v>125</v>
      </c>
      <c r="BK153" s="201">
        <f>SUM(BK154:BK162)</f>
        <v>0</v>
      </c>
    </row>
    <row r="154" s="2" customFormat="1" ht="16.5" customHeight="1">
      <c r="A154" s="38"/>
      <c r="B154" s="39"/>
      <c r="C154" s="204" t="s">
        <v>220</v>
      </c>
      <c r="D154" s="204" t="s">
        <v>128</v>
      </c>
      <c r="E154" s="205" t="s">
        <v>573</v>
      </c>
      <c r="F154" s="206" t="s">
        <v>574</v>
      </c>
      <c r="G154" s="207" t="s">
        <v>262</v>
      </c>
      <c r="H154" s="208">
        <v>6.5</v>
      </c>
      <c r="I154" s="209"/>
      <c r="J154" s="210">
        <f>ROUND(I154*H154,2)</f>
        <v>0</v>
      </c>
      <c r="K154" s="206" t="s">
        <v>132</v>
      </c>
      <c r="L154" s="44"/>
      <c r="M154" s="211" t="s">
        <v>28</v>
      </c>
      <c r="N154" s="212" t="s">
        <v>42</v>
      </c>
      <c r="O154" s="84"/>
      <c r="P154" s="213">
        <f>O154*H154</f>
        <v>0</v>
      </c>
      <c r="Q154" s="213">
        <v>0.00033</v>
      </c>
      <c r="R154" s="213">
        <f>Q154*H154</f>
        <v>0.0021450000000000002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150</v>
      </c>
      <c r="AT154" s="215" t="s">
        <v>128</v>
      </c>
      <c r="AU154" s="215" t="s">
        <v>151</v>
      </c>
      <c r="AY154" s="17" t="s">
        <v>125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79</v>
      </c>
      <c r="BK154" s="216">
        <f>ROUND(I154*H154,2)</f>
        <v>0</v>
      </c>
      <c r="BL154" s="17" t="s">
        <v>150</v>
      </c>
      <c r="BM154" s="215" t="s">
        <v>575</v>
      </c>
    </row>
    <row r="155" s="2" customFormat="1">
      <c r="A155" s="38"/>
      <c r="B155" s="39"/>
      <c r="C155" s="40"/>
      <c r="D155" s="217" t="s">
        <v>135</v>
      </c>
      <c r="E155" s="40"/>
      <c r="F155" s="218" t="s">
        <v>576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151</v>
      </c>
    </row>
    <row r="156" s="2" customFormat="1">
      <c r="A156" s="38"/>
      <c r="B156" s="39"/>
      <c r="C156" s="40"/>
      <c r="D156" s="222" t="s">
        <v>137</v>
      </c>
      <c r="E156" s="40"/>
      <c r="F156" s="223" t="s">
        <v>577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151</v>
      </c>
    </row>
    <row r="157" s="2" customFormat="1">
      <c r="A157" s="38"/>
      <c r="B157" s="39"/>
      <c r="C157" s="40"/>
      <c r="D157" s="217" t="s">
        <v>139</v>
      </c>
      <c r="E157" s="40"/>
      <c r="F157" s="224" t="s">
        <v>578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139</v>
      </c>
      <c r="AU157" s="17" t="s">
        <v>151</v>
      </c>
    </row>
    <row r="158" s="13" customFormat="1">
      <c r="A158" s="13"/>
      <c r="B158" s="225"/>
      <c r="C158" s="226"/>
      <c r="D158" s="217" t="s">
        <v>141</v>
      </c>
      <c r="E158" s="227" t="s">
        <v>28</v>
      </c>
      <c r="F158" s="228" t="s">
        <v>579</v>
      </c>
      <c r="G158" s="226"/>
      <c r="H158" s="229">
        <v>6.5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141</v>
      </c>
      <c r="AU158" s="235" t="s">
        <v>151</v>
      </c>
      <c r="AV158" s="13" t="s">
        <v>81</v>
      </c>
      <c r="AW158" s="13" t="s">
        <v>33</v>
      </c>
      <c r="AX158" s="13" t="s">
        <v>79</v>
      </c>
      <c r="AY158" s="235" t="s">
        <v>125</v>
      </c>
    </row>
    <row r="159" s="2" customFormat="1" ht="16.5" customHeight="1">
      <c r="A159" s="38"/>
      <c r="B159" s="39"/>
      <c r="C159" s="260" t="s">
        <v>8</v>
      </c>
      <c r="D159" s="260" t="s">
        <v>559</v>
      </c>
      <c r="E159" s="261" t="s">
        <v>580</v>
      </c>
      <c r="F159" s="262" t="s">
        <v>581</v>
      </c>
      <c r="G159" s="263" t="s">
        <v>462</v>
      </c>
      <c r="H159" s="264">
        <v>0.26700000000000002</v>
      </c>
      <c r="I159" s="265"/>
      <c r="J159" s="266">
        <f>ROUND(I159*H159,2)</f>
        <v>0</v>
      </c>
      <c r="K159" s="262" t="s">
        <v>132</v>
      </c>
      <c r="L159" s="267"/>
      <c r="M159" s="268" t="s">
        <v>28</v>
      </c>
      <c r="N159" s="269" t="s">
        <v>42</v>
      </c>
      <c r="O159" s="84"/>
      <c r="P159" s="213">
        <f>O159*H159</f>
        <v>0</v>
      </c>
      <c r="Q159" s="213">
        <v>0.0055500000000000002</v>
      </c>
      <c r="R159" s="213">
        <f>Q159*H159</f>
        <v>0.0014818500000000001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181</v>
      </c>
      <c r="AT159" s="215" t="s">
        <v>559</v>
      </c>
      <c r="AU159" s="215" t="s">
        <v>151</v>
      </c>
      <c r="AY159" s="17" t="s">
        <v>125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79</v>
      </c>
      <c r="BK159" s="216">
        <f>ROUND(I159*H159,2)</f>
        <v>0</v>
      </c>
      <c r="BL159" s="17" t="s">
        <v>150</v>
      </c>
      <c r="BM159" s="215" t="s">
        <v>582</v>
      </c>
    </row>
    <row r="160" s="2" customFormat="1">
      <c r="A160" s="38"/>
      <c r="B160" s="39"/>
      <c r="C160" s="40"/>
      <c r="D160" s="217" t="s">
        <v>135</v>
      </c>
      <c r="E160" s="40"/>
      <c r="F160" s="218" t="s">
        <v>581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151</v>
      </c>
    </row>
    <row r="161" s="2" customFormat="1">
      <c r="A161" s="38"/>
      <c r="B161" s="39"/>
      <c r="C161" s="40"/>
      <c r="D161" s="217" t="s">
        <v>139</v>
      </c>
      <c r="E161" s="40"/>
      <c r="F161" s="224" t="s">
        <v>583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139</v>
      </c>
      <c r="AU161" s="17" t="s">
        <v>151</v>
      </c>
    </row>
    <row r="162" s="13" customFormat="1">
      <c r="A162" s="13"/>
      <c r="B162" s="225"/>
      <c r="C162" s="226"/>
      <c r="D162" s="217" t="s">
        <v>141</v>
      </c>
      <c r="E162" s="227" t="s">
        <v>28</v>
      </c>
      <c r="F162" s="228" t="s">
        <v>584</v>
      </c>
      <c r="G162" s="226"/>
      <c r="H162" s="229">
        <v>0.26700000000000002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141</v>
      </c>
      <c r="AU162" s="235" t="s">
        <v>151</v>
      </c>
      <c r="AV162" s="13" t="s">
        <v>81</v>
      </c>
      <c r="AW162" s="13" t="s">
        <v>33</v>
      </c>
      <c r="AX162" s="13" t="s">
        <v>79</v>
      </c>
      <c r="AY162" s="235" t="s">
        <v>125</v>
      </c>
    </row>
    <row r="163" s="12" customFormat="1" ht="22.8" customHeight="1">
      <c r="A163" s="12"/>
      <c r="B163" s="188"/>
      <c r="C163" s="189"/>
      <c r="D163" s="190" t="s">
        <v>70</v>
      </c>
      <c r="E163" s="202" t="s">
        <v>164</v>
      </c>
      <c r="F163" s="202" t="s">
        <v>585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SUM(P164:P183)</f>
        <v>0</v>
      </c>
      <c r="Q163" s="196"/>
      <c r="R163" s="197">
        <f>SUM(R164:R183)</f>
        <v>24.259737000000001</v>
      </c>
      <c r="S163" s="196"/>
      <c r="T163" s="198">
        <f>SUM(T164:T183)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79</v>
      </c>
      <c r="AT163" s="200" t="s">
        <v>70</v>
      </c>
      <c r="AU163" s="200" t="s">
        <v>79</v>
      </c>
      <c r="AY163" s="199" t="s">
        <v>125</v>
      </c>
      <c r="BK163" s="201">
        <f>SUM(BK164:BK183)</f>
        <v>0</v>
      </c>
    </row>
    <row r="164" s="2" customFormat="1" ht="16.5" customHeight="1">
      <c r="A164" s="38"/>
      <c r="B164" s="39"/>
      <c r="C164" s="204" t="s">
        <v>233</v>
      </c>
      <c r="D164" s="204" t="s">
        <v>128</v>
      </c>
      <c r="E164" s="205" t="s">
        <v>586</v>
      </c>
      <c r="F164" s="206" t="s">
        <v>587</v>
      </c>
      <c r="G164" s="207" t="s">
        <v>293</v>
      </c>
      <c r="H164" s="208">
        <v>102.39</v>
      </c>
      <c r="I164" s="209"/>
      <c r="J164" s="210">
        <f>ROUND(I164*H164,2)</f>
        <v>0</v>
      </c>
      <c r="K164" s="206" t="s">
        <v>132</v>
      </c>
      <c r="L164" s="44"/>
      <c r="M164" s="211" t="s">
        <v>28</v>
      </c>
      <c r="N164" s="212" t="s">
        <v>42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150</v>
      </c>
      <c r="AT164" s="215" t="s">
        <v>128</v>
      </c>
      <c r="AU164" s="215" t="s">
        <v>81</v>
      </c>
      <c r="AY164" s="17" t="s">
        <v>125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79</v>
      </c>
      <c r="BK164" s="216">
        <f>ROUND(I164*H164,2)</f>
        <v>0</v>
      </c>
      <c r="BL164" s="17" t="s">
        <v>150</v>
      </c>
      <c r="BM164" s="215" t="s">
        <v>588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589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81</v>
      </c>
    </row>
    <row r="166" s="2" customFormat="1">
      <c r="A166" s="38"/>
      <c r="B166" s="39"/>
      <c r="C166" s="40"/>
      <c r="D166" s="222" t="s">
        <v>137</v>
      </c>
      <c r="E166" s="40"/>
      <c r="F166" s="223" t="s">
        <v>590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81</v>
      </c>
    </row>
    <row r="167" s="13" customFormat="1">
      <c r="A167" s="13"/>
      <c r="B167" s="225"/>
      <c r="C167" s="226"/>
      <c r="D167" s="217" t="s">
        <v>141</v>
      </c>
      <c r="E167" s="227" t="s">
        <v>28</v>
      </c>
      <c r="F167" s="228" t="s">
        <v>591</v>
      </c>
      <c r="G167" s="226"/>
      <c r="H167" s="229">
        <v>102.39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141</v>
      </c>
      <c r="AU167" s="235" t="s">
        <v>81</v>
      </c>
      <c r="AV167" s="13" t="s">
        <v>81</v>
      </c>
      <c r="AW167" s="13" t="s">
        <v>33</v>
      </c>
      <c r="AX167" s="13" t="s">
        <v>79</v>
      </c>
      <c r="AY167" s="235" t="s">
        <v>125</v>
      </c>
    </row>
    <row r="168" s="2" customFormat="1" ht="16.5" customHeight="1">
      <c r="A168" s="38"/>
      <c r="B168" s="39"/>
      <c r="C168" s="204" t="s">
        <v>239</v>
      </c>
      <c r="D168" s="204" t="s">
        <v>128</v>
      </c>
      <c r="E168" s="205" t="s">
        <v>592</v>
      </c>
      <c r="F168" s="206" t="s">
        <v>593</v>
      </c>
      <c r="G168" s="207" t="s">
        <v>293</v>
      </c>
      <c r="H168" s="208">
        <v>102.39</v>
      </c>
      <c r="I168" s="209"/>
      <c r="J168" s="210">
        <f>ROUND(I168*H168,2)</f>
        <v>0</v>
      </c>
      <c r="K168" s="206" t="s">
        <v>132</v>
      </c>
      <c r="L168" s="44"/>
      <c r="M168" s="211" t="s">
        <v>28</v>
      </c>
      <c r="N168" s="212" t="s">
        <v>42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150</v>
      </c>
      <c r="AT168" s="215" t="s">
        <v>128</v>
      </c>
      <c r="AU168" s="215" t="s">
        <v>81</v>
      </c>
      <c r="AY168" s="17" t="s">
        <v>125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79</v>
      </c>
      <c r="BK168" s="216">
        <f>ROUND(I168*H168,2)</f>
        <v>0</v>
      </c>
      <c r="BL168" s="17" t="s">
        <v>150</v>
      </c>
      <c r="BM168" s="215" t="s">
        <v>594</v>
      </c>
    </row>
    <row r="169" s="2" customFormat="1">
      <c r="A169" s="38"/>
      <c r="B169" s="39"/>
      <c r="C169" s="40"/>
      <c r="D169" s="217" t="s">
        <v>135</v>
      </c>
      <c r="E169" s="40"/>
      <c r="F169" s="218" t="s">
        <v>595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81</v>
      </c>
    </row>
    <row r="170" s="2" customFormat="1">
      <c r="A170" s="38"/>
      <c r="B170" s="39"/>
      <c r="C170" s="40"/>
      <c r="D170" s="222" t="s">
        <v>137</v>
      </c>
      <c r="E170" s="40"/>
      <c r="F170" s="223" t="s">
        <v>596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81</v>
      </c>
    </row>
    <row r="171" s="13" customFormat="1">
      <c r="A171" s="13"/>
      <c r="B171" s="225"/>
      <c r="C171" s="226"/>
      <c r="D171" s="217" t="s">
        <v>141</v>
      </c>
      <c r="E171" s="227" t="s">
        <v>28</v>
      </c>
      <c r="F171" s="228" t="s">
        <v>597</v>
      </c>
      <c r="G171" s="226"/>
      <c r="H171" s="229">
        <v>102.39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141</v>
      </c>
      <c r="AU171" s="235" t="s">
        <v>81</v>
      </c>
      <c r="AV171" s="13" t="s">
        <v>81</v>
      </c>
      <c r="AW171" s="13" t="s">
        <v>33</v>
      </c>
      <c r="AX171" s="13" t="s">
        <v>79</v>
      </c>
      <c r="AY171" s="235" t="s">
        <v>125</v>
      </c>
    </row>
    <row r="172" s="2" customFormat="1" ht="21.75" customHeight="1">
      <c r="A172" s="38"/>
      <c r="B172" s="39"/>
      <c r="C172" s="204" t="s">
        <v>244</v>
      </c>
      <c r="D172" s="204" t="s">
        <v>128</v>
      </c>
      <c r="E172" s="205" t="s">
        <v>598</v>
      </c>
      <c r="F172" s="206" t="s">
        <v>599</v>
      </c>
      <c r="G172" s="207" t="s">
        <v>293</v>
      </c>
      <c r="H172" s="208">
        <v>102.39</v>
      </c>
      <c r="I172" s="209"/>
      <c r="J172" s="210">
        <f>ROUND(I172*H172,2)</f>
        <v>0</v>
      </c>
      <c r="K172" s="206" t="s">
        <v>132</v>
      </c>
      <c r="L172" s="44"/>
      <c r="M172" s="211" t="s">
        <v>28</v>
      </c>
      <c r="N172" s="212" t="s">
        <v>42</v>
      </c>
      <c r="O172" s="84"/>
      <c r="P172" s="213">
        <f>O172*H172</f>
        <v>0</v>
      </c>
      <c r="Q172" s="213">
        <v>0.10100000000000001</v>
      </c>
      <c r="R172" s="213">
        <f>Q172*H172</f>
        <v>10.341390000000001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150</v>
      </c>
      <c r="AT172" s="215" t="s">
        <v>128</v>
      </c>
      <c r="AU172" s="215" t="s">
        <v>81</v>
      </c>
      <c r="AY172" s="17" t="s">
        <v>125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79</v>
      </c>
      <c r="BK172" s="216">
        <f>ROUND(I172*H172,2)</f>
        <v>0</v>
      </c>
      <c r="BL172" s="17" t="s">
        <v>150</v>
      </c>
      <c r="BM172" s="215" t="s">
        <v>600</v>
      </c>
    </row>
    <row r="173" s="2" customFormat="1">
      <c r="A173" s="38"/>
      <c r="B173" s="39"/>
      <c r="C173" s="40"/>
      <c r="D173" s="217" t="s">
        <v>135</v>
      </c>
      <c r="E173" s="40"/>
      <c r="F173" s="218" t="s">
        <v>601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81</v>
      </c>
    </row>
    <row r="174" s="2" customFormat="1">
      <c r="A174" s="38"/>
      <c r="B174" s="39"/>
      <c r="C174" s="40"/>
      <c r="D174" s="222" t="s">
        <v>137</v>
      </c>
      <c r="E174" s="40"/>
      <c r="F174" s="223" t="s">
        <v>602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137</v>
      </c>
      <c r="AU174" s="17" t="s">
        <v>81</v>
      </c>
    </row>
    <row r="175" s="13" customFormat="1">
      <c r="A175" s="13"/>
      <c r="B175" s="225"/>
      <c r="C175" s="226"/>
      <c r="D175" s="217" t="s">
        <v>141</v>
      </c>
      <c r="E175" s="227" t="s">
        <v>28</v>
      </c>
      <c r="F175" s="228" t="s">
        <v>603</v>
      </c>
      <c r="G175" s="226"/>
      <c r="H175" s="229">
        <v>102.39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141</v>
      </c>
      <c r="AU175" s="235" t="s">
        <v>81</v>
      </c>
      <c r="AV175" s="13" t="s">
        <v>81</v>
      </c>
      <c r="AW175" s="13" t="s">
        <v>33</v>
      </c>
      <c r="AX175" s="13" t="s">
        <v>79</v>
      </c>
      <c r="AY175" s="235" t="s">
        <v>125</v>
      </c>
    </row>
    <row r="176" s="2" customFormat="1" ht="16.5" customHeight="1">
      <c r="A176" s="38"/>
      <c r="B176" s="39"/>
      <c r="C176" s="260" t="s">
        <v>249</v>
      </c>
      <c r="D176" s="260" t="s">
        <v>559</v>
      </c>
      <c r="E176" s="261" t="s">
        <v>604</v>
      </c>
      <c r="F176" s="262" t="s">
        <v>605</v>
      </c>
      <c r="G176" s="263" t="s">
        <v>293</v>
      </c>
      <c r="H176" s="264">
        <v>102.825</v>
      </c>
      <c r="I176" s="265"/>
      <c r="J176" s="266">
        <f>ROUND(I176*H176,2)</f>
        <v>0</v>
      </c>
      <c r="K176" s="262" t="s">
        <v>132</v>
      </c>
      <c r="L176" s="267"/>
      <c r="M176" s="268" t="s">
        <v>28</v>
      </c>
      <c r="N176" s="269" t="s">
        <v>42</v>
      </c>
      <c r="O176" s="84"/>
      <c r="P176" s="213">
        <f>O176*H176</f>
        <v>0</v>
      </c>
      <c r="Q176" s="213">
        <v>0.13200000000000001</v>
      </c>
      <c r="R176" s="213">
        <f>Q176*H176</f>
        <v>13.572900000000001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181</v>
      </c>
      <c r="AT176" s="215" t="s">
        <v>559</v>
      </c>
      <c r="AU176" s="215" t="s">
        <v>81</v>
      </c>
      <c r="AY176" s="17" t="s">
        <v>125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79</v>
      </c>
      <c r="BK176" s="216">
        <f>ROUND(I176*H176,2)</f>
        <v>0</v>
      </c>
      <c r="BL176" s="17" t="s">
        <v>150</v>
      </c>
      <c r="BM176" s="215" t="s">
        <v>606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605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81</v>
      </c>
    </row>
    <row r="178" s="13" customFormat="1">
      <c r="A178" s="13"/>
      <c r="B178" s="225"/>
      <c r="C178" s="226"/>
      <c r="D178" s="217" t="s">
        <v>141</v>
      </c>
      <c r="E178" s="227" t="s">
        <v>28</v>
      </c>
      <c r="F178" s="228" t="s">
        <v>607</v>
      </c>
      <c r="G178" s="226"/>
      <c r="H178" s="229">
        <v>99.829999999999998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141</v>
      </c>
      <c r="AU178" s="235" t="s">
        <v>81</v>
      </c>
      <c r="AV178" s="13" t="s">
        <v>81</v>
      </c>
      <c r="AW178" s="13" t="s">
        <v>33</v>
      </c>
      <c r="AX178" s="13" t="s">
        <v>79</v>
      </c>
      <c r="AY178" s="235" t="s">
        <v>125</v>
      </c>
    </row>
    <row r="179" s="13" customFormat="1">
      <c r="A179" s="13"/>
      <c r="B179" s="225"/>
      <c r="C179" s="226"/>
      <c r="D179" s="217" t="s">
        <v>141</v>
      </c>
      <c r="E179" s="226"/>
      <c r="F179" s="228" t="s">
        <v>608</v>
      </c>
      <c r="G179" s="226"/>
      <c r="H179" s="229">
        <v>102.825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141</v>
      </c>
      <c r="AU179" s="235" t="s">
        <v>81</v>
      </c>
      <c r="AV179" s="13" t="s">
        <v>81</v>
      </c>
      <c r="AW179" s="13" t="s">
        <v>4</v>
      </c>
      <c r="AX179" s="13" t="s">
        <v>79</v>
      </c>
      <c r="AY179" s="235" t="s">
        <v>125</v>
      </c>
    </row>
    <row r="180" s="2" customFormat="1" ht="16.5" customHeight="1">
      <c r="A180" s="38"/>
      <c r="B180" s="39"/>
      <c r="C180" s="260" t="s">
        <v>384</v>
      </c>
      <c r="D180" s="260" t="s">
        <v>559</v>
      </c>
      <c r="E180" s="261" t="s">
        <v>609</v>
      </c>
      <c r="F180" s="262" t="s">
        <v>610</v>
      </c>
      <c r="G180" s="263" t="s">
        <v>293</v>
      </c>
      <c r="H180" s="264">
        <v>2.637</v>
      </c>
      <c r="I180" s="265"/>
      <c r="J180" s="266">
        <f>ROUND(I180*H180,2)</f>
        <v>0</v>
      </c>
      <c r="K180" s="262" t="s">
        <v>132</v>
      </c>
      <c r="L180" s="267"/>
      <c r="M180" s="268" t="s">
        <v>28</v>
      </c>
      <c r="N180" s="269" t="s">
        <v>42</v>
      </c>
      <c r="O180" s="84"/>
      <c r="P180" s="213">
        <f>O180*H180</f>
        <v>0</v>
      </c>
      <c r="Q180" s="213">
        <v>0.13100000000000001</v>
      </c>
      <c r="R180" s="213">
        <f>Q180*H180</f>
        <v>0.345447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181</v>
      </c>
      <c r="AT180" s="215" t="s">
        <v>559</v>
      </c>
      <c r="AU180" s="215" t="s">
        <v>81</v>
      </c>
      <c r="AY180" s="17" t="s">
        <v>125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79</v>
      </c>
      <c r="BK180" s="216">
        <f>ROUND(I180*H180,2)</f>
        <v>0</v>
      </c>
      <c r="BL180" s="17" t="s">
        <v>150</v>
      </c>
      <c r="BM180" s="215" t="s">
        <v>611</v>
      </c>
    </row>
    <row r="181" s="2" customFormat="1">
      <c r="A181" s="38"/>
      <c r="B181" s="39"/>
      <c r="C181" s="40"/>
      <c r="D181" s="217" t="s">
        <v>135</v>
      </c>
      <c r="E181" s="40"/>
      <c r="F181" s="218" t="s">
        <v>610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81</v>
      </c>
    </row>
    <row r="182" s="13" customFormat="1">
      <c r="A182" s="13"/>
      <c r="B182" s="225"/>
      <c r="C182" s="226"/>
      <c r="D182" s="217" t="s">
        <v>141</v>
      </c>
      <c r="E182" s="227" t="s">
        <v>28</v>
      </c>
      <c r="F182" s="228" t="s">
        <v>612</v>
      </c>
      <c r="G182" s="226"/>
      <c r="H182" s="229">
        <v>2.5600000000000001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141</v>
      </c>
      <c r="AU182" s="235" t="s">
        <v>81</v>
      </c>
      <c r="AV182" s="13" t="s">
        <v>81</v>
      </c>
      <c r="AW182" s="13" t="s">
        <v>33</v>
      </c>
      <c r="AX182" s="13" t="s">
        <v>79</v>
      </c>
      <c r="AY182" s="235" t="s">
        <v>125</v>
      </c>
    </row>
    <row r="183" s="13" customFormat="1">
      <c r="A183" s="13"/>
      <c r="B183" s="225"/>
      <c r="C183" s="226"/>
      <c r="D183" s="217" t="s">
        <v>141</v>
      </c>
      <c r="E183" s="226"/>
      <c r="F183" s="228" t="s">
        <v>613</v>
      </c>
      <c r="G183" s="226"/>
      <c r="H183" s="229">
        <v>2.637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141</v>
      </c>
      <c r="AU183" s="235" t="s">
        <v>81</v>
      </c>
      <c r="AV183" s="13" t="s">
        <v>81</v>
      </c>
      <c r="AW183" s="13" t="s">
        <v>4</v>
      </c>
      <c r="AX183" s="13" t="s">
        <v>79</v>
      </c>
      <c r="AY183" s="235" t="s">
        <v>125</v>
      </c>
    </row>
    <row r="184" s="12" customFormat="1" ht="22.8" customHeight="1">
      <c r="A184" s="12"/>
      <c r="B184" s="188"/>
      <c r="C184" s="189"/>
      <c r="D184" s="190" t="s">
        <v>70</v>
      </c>
      <c r="E184" s="202" t="s">
        <v>126</v>
      </c>
      <c r="F184" s="202" t="s">
        <v>127</v>
      </c>
      <c r="G184" s="189"/>
      <c r="H184" s="189"/>
      <c r="I184" s="192"/>
      <c r="J184" s="203">
        <f>BK184</f>
        <v>0</v>
      </c>
      <c r="K184" s="189"/>
      <c r="L184" s="194"/>
      <c r="M184" s="195"/>
      <c r="N184" s="196"/>
      <c r="O184" s="196"/>
      <c r="P184" s="197">
        <f>SUM(P185:P223)</f>
        <v>0</v>
      </c>
      <c r="Q184" s="196"/>
      <c r="R184" s="197">
        <f>SUM(R185:R223)</f>
        <v>29.104114920000001</v>
      </c>
      <c r="S184" s="196"/>
      <c r="T184" s="198">
        <f>SUM(T185:T223)</f>
        <v>2.2246000000000001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79</v>
      </c>
      <c r="AT184" s="200" t="s">
        <v>70</v>
      </c>
      <c r="AU184" s="200" t="s">
        <v>79</v>
      </c>
      <c r="AY184" s="199" t="s">
        <v>125</v>
      </c>
      <c r="BK184" s="201">
        <f>SUM(BK185:BK223)</f>
        <v>0</v>
      </c>
    </row>
    <row r="185" s="2" customFormat="1" ht="16.5" customHeight="1">
      <c r="A185" s="38"/>
      <c r="B185" s="39"/>
      <c r="C185" s="204" t="s">
        <v>7</v>
      </c>
      <c r="D185" s="204" t="s">
        <v>128</v>
      </c>
      <c r="E185" s="205" t="s">
        <v>614</v>
      </c>
      <c r="F185" s="206" t="s">
        <v>615</v>
      </c>
      <c r="G185" s="207" t="s">
        <v>262</v>
      </c>
      <c r="H185" s="208">
        <v>4.5</v>
      </c>
      <c r="I185" s="209"/>
      <c r="J185" s="210">
        <f>ROUND(I185*H185,2)</f>
        <v>0</v>
      </c>
      <c r="K185" s="206" t="s">
        <v>132</v>
      </c>
      <c r="L185" s="44"/>
      <c r="M185" s="211" t="s">
        <v>28</v>
      </c>
      <c r="N185" s="212" t="s">
        <v>42</v>
      </c>
      <c r="O185" s="84"/>
      <c r="P185" s="213">
        <f>O185*H185</f>
        <v>0</v>
      </c>
      <c r="Q185" s="213">
        <v>0.02027</v>
      </c>
      <c r="R185" s="213">
        <f>Q185*H185</f>
        <v>0.091215000000000004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150</v>
      </c>
      <c r="AT185" s="215" t="s">
        <v>128</v>
      </c>
      <c r="AU185" s="215" t="s">
        <v>81</v>
      </c>
      <c r="AY185" s="17" t="s">
        <v>125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79</v>
      </c>
      <c r="BK185" s="216">
        <f>ROUND(I185*H185,2)</f>
        <v>0</v>
      </c>
      <c r="BL185" s="17" t="s">
        <v>150</v>
      </c>
      <c r="BM185" s="215" t="s">
        <v>616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617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81</v>
      </c>
    </row>
    <row r="187" s="2" customFormat="1">
      <c r="A187" s="38"/>
      <c r="B187" s="39"/>
      <c r="C187" s="40"/>
      <c r="D187" s="222" t="s">
        <v>137</v>
      </c>
      <c r="E187" s="40"/>
      <c r="F187" s="223" t="s">
        <v>618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81</v>
      </c>
    </row>
    <row r="188" s="13" customFormat="1">
      <c r="A188" s="13"/>
      <c r="B188" s="225"/>
      <c r="C188" s="226"/>
      <c r="D188" s="217" t="s">
        <v>141</v>
      </c>
      <c r="E188" s="227" t="s">
        <v>28</v>
      </c>
      <c r="F188" s="228" t="s">
        <v>619</v>
      </c>
      <c r="G188" s="226"/>
      <c r="H188" s="229">
        <v>4.5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141</v>
      </c>
      <c r="AU188" s="235" t="s">
        <v>81</v>
      </c>
      <c r="AV188" s="13" t="s">
        <v>81</v>
      </c>
      <c r="AW188" s="13" t="s">
        <v>33</v>
      </c>
      <c r="AX188" s="13" t="s">
        <v>79</v>
      </c>
      <c r="AY188" s="235" t="s">
        <v>125</v>
      </c>
    </row>
    <row r="189" s="2" customFormat="1" ht="16.5" customHeight="1">
      <c r="A189" s="38"/>
      <c r="B189" s="39"/>
      <c r="C189" s="204" t="s">
        <v>398</v>
      </c>
      <c r="D189" s="204" t="s">
        <v>128</v>
      </c>
      <c r="E189" s="205" t="s">
        <v>620</v>
      </c>
      <c r="F189" s="206" t="s">
        <v>621</v>
      </c>
      <c r="G189" s="207" t="s">
        <v>262</v>
      </c>
      <c r="H189" s="208">
        <v>45</v>
      </c>
      <c r="I189" s="209"/>
      <c r="J189" s="210">
        <f>ROUND(I189*H189,2)</f>
        <v>0</v>
      </c>
      <c r="K189" s="206" t="s">
        <v>132</v>
      </c>
      <c r="L189" s="44"/>
      <c r="M189" s="211" t="s">
        <v>28</v>
      </c>
      <c r="N189" s="212" t="s">
        <v>42</v>
      </c>
      <c r="O189" s="84"/>
      <c r="P189" s="213">
        <f>O189*H189</f>
        <v>0</v>
      </c>
      <c r="Q189" s="213">
        <v>0.20219000000000001</v>
      </c>
      <c r="R189" s="213">
        <f>Q189*H189</f>
        <v>9.0985500000000012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150</v>
      </c>
      <c r="AT189" s="215" t="s">
        <v>128</v>
      </c>
      <c r="AU189" s="215" t="s">
        <v>81</v>
      </c>
      <c r="AY189" s="17" t="s">
        <v>125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79</v>
      </c>
      <c r="BK189" s="216">
        <f>ROUND(I189*H189,2)</f>
        <v>0</v>
      </c>
      <c r="BL189" s="17" t="s">
        <v>150</v>
      </c>
      <c r="BM189" s="215" t="s">
        <v>622</v>
      </c>
    </row>
    <row r="190" s="2" customFormat="1">
      <c r="A190" s="38"/>
      <c r="B190" s="39"/>
      <c r="C190" s="40"/>
      <c r="D190" s="217" t="s">
        <v>135</v>
      </c>
      <c r="E190" s="40"/>
      <c r="F190" s="218" t="s">
        <v>623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81</v>
      </c>
    </row>
    <row r="191" s="2" customFormat="1">
      <c r="A191" s="38"/>
      <c r="B191" s="39"/>
      <c r="C191" s="40"/>
      <c r="D191" s="222" t="s">
        <v>137</v>
      </c>
      <c r="E191" s="40"/>
      <c r="F191" s="223" t="s">
        <v>624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137</v>
      </c>
      <c r="AU191" s="17" t="s">
        <v>81</v>
      </c>
    </row>
    <row r="192" s="13" customFormat="1">
      <c r="A192" s="13"/>
      <c r="B192" s="225"/>
      <c r="C192" s="226"/>
      <c r="D192" s="217" t="s">
        <v>141</v>
      </c>
      <c r="E192" s="227" t="s">
        <v>28</v>
      </c>
      <c r="F192" s="228" t="s">
        <v>625</v>
      </c>
      <c r="G192" s="226"/>
      <c r="H192" s="229">
        <v>45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141</v>
      </c>
      <c r="AU192" s="235" t="s">
        <v>81</v>
      </c>
      <c r="AV192" s="13" t="s">
        <v>81</v>
      </c>
      <c r="AW192" s="13" t="s">
        <v>33</v>
      </c>
      <c r="AX192" s="13" t="s">
        <v>79</v>
      </c>
      <c r="AY192" s="235" t="s">
        <v>125</v>
      </c>
    </row>
    <row r="193" s="2" customFormat="1" ht="16.5" customHeight="1">
      <c r="A193" s="38"/>
      <c r="B193" s="39"/>
      <c r="C193" s="260" t="s">
        <v>408</v>
      </c>
      <c r="D193" s="260" t="s">
        <v>559</v>
      </c>
      <c r="E193" s="261" t="s">
        <v>626</v>
      </c>
      <c r="F193" s="262" t="s">
        <v>627</v>
      </c>
      <c r="G193" s="263" t="s">
        <v>262</v>
      </c>
      <c r="H193" s="264">
        <v>45.899999999999999</v>
      </c>
      <c r="I193" s="265"/>
      <c r="J193" s="266">
        <f>ROUND(I193*H193,2)</f>
        <v>0</v>
      </c>
      <c r="K193" s="262" t="s">
        <v>132</v>
      </c>
      <c r="L193" s="267"/>
      <c r="M193" s="268" t="s">
        <v>28</v>
      </c>
      <c r="N193" s="269" t="s">
        <v>42</v>
      </c>
      <c r="O193" s="84"/>
      <c r="P193" s="213">
        <f>O193*H193</f>
        <v>0</v>
      </c>
      <c r="Q193" s="213">
        <v>0.080000000000000002</v>
      </c>
      <c r="R193" s="213">
        <f>Q193*H193</f>
        <v>3.6720000000000002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181</v>
      </c>
      <c r="AT193" s="215" t="s">
        <v>559</v>
      </c>
      <c r="AU193" s="215" t="s">
        <v>81</v>
      </c>
      <c r="AY193" s="17" t="s">
        <v>125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79</v>
      </c>
      <c r="BK193" s="216">
        <f>ROUND(I193*H193,2)</f>
        <v>0</v>
      </c>
      <c r="BL193" s="17" t="s">
        <v>150</v>
      </c>
      <c r="BM193" s="215" t="s">
        <v>628</v>
      </c>
    </row>
    <row r="194" s="2" customFormat="1">
      <c r="A194" s="38"/>
      <c r="B194" s="39"/>
      <c r="C194" s="40"/>
      <c r="D194" s="217" t="s">
        <v>135</v>
      </c>
      <c r="E194" s="40"/>
      <c r="F194" s="218" t="s">
        <v>627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135</v>
      </c>
      <c r="AU194" s="17" t="s">
        <v>81</v>
      </c>
    </row>
    <row r="195" s="13" customFormat="1">
      <c r="A195" s="13"/>
      <c r="B195" s="225"/>
      <c r="C195" s="226"/>
      <c r="D195" s="217" t="s">
        <v>141</v>
      </c>
      <c r="E195" s="227" t="s">
        <v>28</v>
      </c>
      <c r="F195" s="228" t="s">
        <v>629</v>
      </c>
      <c r="G195" s="226"/>
      <c r="H195" s="229">
        <v>45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141</v>
      </c>
      <c r="AU195" s="235" t="s">
        <v>81</v>
      </c>
      <c r="AV195" s="13" t="s">
        <v>81</v>
      </c>
      <c r="AW195" s="13" t="s">
        <v>33</v>
      </c>
      <c r="AX195" s="13" t="s">
        <v>79</v>
      </c>
      <c r="AY195" s="235" t="s">
        <v>125</v>
      </c>
    </row>
    <row r="196" s="13" customFormat="1">
      <c r="A196" s="13"/>
      <c r="B196" s="225"/>
      <c r="C196" s="226"/>
      <c r="D196" s="217" t="s">
        <v>141</v>
      </c>
      <c r="E196" s="226"/>
      <c r="F196" s="228" t="s">
        <v>630</v>
      </c>
      <c r="G196" s="226"/>
      <c r="H196" s="229">
        <v>45.899999999999999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141</v>
      </c>
      <c r="AU196" s="235" t="s">
        <v>81</v>
      </c>
      <c r="AV196" s="13" t="s">
        <v>81</v>
      </c>
      <c r="AW196" s="13" t="s">
        <v>4</v>
      </c>
      <c r="AX196" s="13" t="s">
        <v>79</v>
      </c>
      <c r="AY196" s="235" t="s">
        <v>125</v>
      </c>
    </row>
    <row r="197" s="2" customFormat="1" ht="16.5" customHeight="1">
      <c r="A197" s="38"/>
      <c r="B197" s="39"/>
      <c r="C197" s="204" t="s">
        <v>415</v>
      </c>
      <c r="D197" s="204" t="s">
        <v>128</v>
      </c>
      <c r="E197" s="205" t="s">
        <v>631</v>
      </c>
      <c r="F197" s="206" t="s">
        <v>632</v>
      </c>
      <c r="G197" s="207" t="s">
        <v>262</v>
      </c>
      <c r="H197" s="208">
        <v>13.75</v>
      </c>
      <c r="I197" s="209"/>
      <c r="J197" s="210">
        <f>ROUND(I197*H197,2)</f>
        <v>0</v>
      </c>
      <c r="K197" s="206" t="s">
        <v>132</v>
      </c>
      <c r="L197" s="44"/>
      <c r="M197" s="211" t="s">
        <v>28</v>
      </c>
      <c r="N197" s="212" t="s">
        <v>42</v>
      </c>
      <c r="O197" s="84"/>
      <c r="P197" s="213">
        <f>O197*H197</f>
        <v>0</v>
      </c>
      <c r="Q197" s="213">
        <v>0.085760000000000003</v>
      </c>
      <c r="R197" s="213">
        <f>Q197*H197</f>
        <v>1.1792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150</v>
      </c>
      <c r="AT197" s="215" t="s">
        <v>128</v>
      </c>
      <c r="AU197" s="215" t="s">
        <v>81</v>
      </c>
      <c r="AY197" s="17" t="s">
        <v>125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79</v>
      </c>
      <c r="BK197" s="216">
        <f>ROUND(I197*H197,2)</f>
        <v>0</v>
      </c>
      <c r="BL197" s="17" t="s">
        <v>150</v>
      </c>
      <c r="BM197" s="215" t="s">
        <v>633</v>
      </c>
    </row>
    <row r="198" s="2" customFormat="1">
      <c r="A198" s="38"/>
      <c r="B198" s="39"/>
      <c r="C198" s="40"/>
      <c r="D198" s="217" t="s">
        <v>135</v>
      </c>
      <c r="E198" s="40"/>
      <c r="F198" s="218" t="s">
        <v>634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135</v>
      </c>
      <c r="AU198" s="17" t="s">
        <v>81</v>
      </c>
    </row>
    <row r="199" s="2" customFormat="1">
      <c r="A199" s="38"/>
      <c r="B199" s="39"/>
      <c r="C199" s="40"/>
      <c r="D199" s="222" t="s">
        <v>137</v>
      </c>
      <c r="E199" s="40"/>
      <c r="F199" s="223" t="s">
        <v>635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137</v>
      </c>
      <c r="AU199" s="17" t="s">
        <v>81</v>
      </c>
    </row>
    <row r="200" s="13" customFormat="1">
      <c r="A200" s="13"/>
      <c r="B200" s="225"/>
      <c r="C200" s="226"/>
      <c r="D200" s="217" t="s">
        <v>141</v>
      </c>
      <c r="E200" s="227" t="s">
        <v>28</v>
      </c>
      <c r="F200" s="228" t="s">
        <v>636</v>
      </c>
      <c r="G200" s="226"/>
      <c r="H200" s="229">
        <v>13.75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141</v>
      </c>
      <c r="AU200" s="235" t="s">
        <v>81</v>
      </c>
      <c r="AV200" s="13" t="s">
        <v>81</v>
      </c>
      <c r="AW200" s="13" t="s">
        <v>33</v>
      </c>
      <c r="AX200" s="13" t="s">
        <v>79</v>
      </c>
      <c r="AY200" s="235" t="s">
        <v>125</v>
      </c>
    </row>
    <row r="201" s="2" customFormat="1" ht="16.5" customHeight="1">
      <c r="A201" s="38"/>
      <c r="B201" s="39"/>
      <c r="C201" s="260" t="s">
        <v>422</v>
      </c>
      <c r="D201" s="260" t="s">
        <v>559</v>
      </c>
      <c r="E201" s="261" t="s">
        <v>637</v>
      </c>
      <c r="F201" s="262" t="s">
        <v>638</v>
      </c>
      <c r="G201" s="263" t="s">
        <v>262</v>
      </c>
      <c r="H201" s="264">
        <v>2.2949999999999999</v>
      </c>
      <c r="I201" s="265"/>
      <c r="J201" s="266">
        <f>ROUND(I201*H201,2)</f>
        <v>0</v>
      </c>
      <c r="K201" s="262" t="s">
        <v>132</v>
      </c>
      <c r="L201" s="267"/>
      <c r="M201" s="268" t="s">
        <v>28</v>
      </c>
      <c r="N201" s="269" t="s">
        <v>42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181</v>
      </c>
      <c r="AT201" s="215" t="s">
        <v>559</v>
      </c>
      <c r="AU201" s="215" t="s">
        <v>81</v>
      </c>
      <c r="AY201" s="17" t="s">
        <v>125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79</v>
      </c>
      <c r="BK201" s="216">
        <f>ROUND(I201*H201,2)</f>
        <v>0</v>
      </c>
      <c r="BL201" s="17" t="s">
        <v>150</v>
      </c>
      <c r="BM201" s="215" t="s">
        <v>639</v>
      </c>
    </row>
    <row r="202" s="2" customFormat="1">
      <c r="A202" s="38"/>
      <c r="B202" s="39"/>
      <c r="C202" s="40"/>
      <c r="D202" s="217" t="s">
        <v>135</v>
      </c>
      <c r="E202" s="40"/>
      <c r="F202" s="218" t="s">
        <v>638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135</v>
      </c>
      <c r="AU202" s="17" t="s">
        <v>81</v>
      </c>
    </row>
    <row r="203" s="2" customFormat="1">
      <c r="A203" s="38"/>
      <c r="B203" s="39"/>
      <c r="C203" s="40"/>
      <c r="D203" s="217" t="s">
        <v>139</v>
      </c>
      <c r="E203" s="40"/>
      <c r="F203" s="224" t="s">
        <v>640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139</v>
      </c>
      <c r="AU203" s="17" t="s">
        <v>81</v>
      </c>
    </row>
    <row r="204" s="13" customFormat="1">
      <c r="A204" s="13"/>
      <c r="B204" s="225"/>
      <c r="C204" s="226"/>
      <c r="D204" s="217" t="s">
        <v>141</v>
      </c>
      <c r="E204" s="227" t="s">
        <v>28</v>
      </c>
      <c r="F204" s="228" t="s">
        <v>641</v>
      </c>
      <c r="G204" s="226"/>
      <c r="H204" s="229">
        <v>2.25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141</v>
      </c>
      <c r="AU204" s="235" t="s">
        <v>81</v>
      </c>
      <c r="AV204" s="13" t="s">
        <v>81</v>
      </c>
      <c r="AW204" s="13" t="s">
        <v>33</v>
      </c>
      <c r="AX204" s="13" t="s">
        <v>79</v>
      </c>
      <c r="AY204" s="235" t="s">
        <v>125</v>
      </c>
    </row>
    <row r="205" s="13" customFormat="1">
      <c r="A205" s="13"/>
      <c r="B205" s="225"/>
      <c r="C205" s="226"/>
      <c r="D205" s="217" t="s">
        <v>141</v>
      </c>
      <c r="E205" s="226"/>
      <c r="F205" s="228" t="s">
        <v>642</v>
      </c>
      <c r="G205" s="226"/>
      <c r="H205" s="229">
        <v>2.2949999999999999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141</v>
      </c>
      <c r="AU205" s="235" t="s">
        <v>81</v>
      </c>
      <c r="AV205" s="13" t="s">
        <v>81</v>
      </c>
      <c r="AW205" s="13" t="s">
        <v>4</v>
      </c>
      <c r="AX205" s="13" t="s">
        <v>79</v>
      </c>
      <c r="AY205" s="235" t="s">
        <v>125</v>
      </c>
    </row>
    <row r="206" s="2" customFormat="1" ht="21.75" customHeight="1">
      <c r="A206" s="38"/>
      <c r="B206" s="39"/>
      <c r="C206" s="204" t="s">
        <v>428</v>
      </c>
      <c r="D206" s="204" t="s">
        <v>128</v>
      </c>
      <c r="E206" s="205" t="s">
        <v>643</v>
      </c>
      <c r="F206" s="206" t="s">
        <v>644</v>
      </c>
      <c r="G206" s="207" t="s">
        <v>262</v>
      </c>
      <c r="H206" s="208">
        <v>98.299999999999997</v>
      </c>
      <c r="I206" s="209"/>
      <c r="J206" s="210">
        <f>ROUND(I206*H206,2)</f>
        <v>0</v>
      </c>
      <c r="K206" s="206" t="s">
        <v>132</v>
      </c>
      <c r="L206" s="44"/>
      <c r="M206" s="211" t="s">
        <v>28</v>
      </c>
      <c r="N206" s="212" t="s">
        <v>42</v>
      </c>
      <c r="O206" s="84"/>
      <c r="P206" s="213">
        <f>O206*H206</f>
        <v>0</v>
      </c>
      <c r="Q206" s="213">
        <v>0.095990000000000006</v>
      </c>
      <c r="R206" s="213">
        <f>Q206*H206</f>
        <v>9.4358170000000001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150</v>
      </c>
      <c r="AT206" s="215" t="s">
        <v>128</v>
      </c>
      <c r="AU206" s="215" t="s">
        <v>81</v>
      </c>
      <c r="AY206" s="17" t="s">
        <v>125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79</v>
      </c>
      <c r="BK206" s="216">
        <f>ROUND(I206*H206,2)</f>
        <v>0</v>
      </c>
      <c r="BL206" s="17" t="s">
        <v>150</v>
      </c>
      <c r="BM206" s="215" t="s">
        <v>645</v>
      </c>
    </row>
    <row r="207" s="2" customFormat="1">
      <c r="A207" s="38"/>
      <c r="B207" s="39"/>
      <c r="C207" s="40"/>
      <c r="D207" s="217" t="s">
        <v>135</v>
      </c>
      <c r="E207" s="40"/>
      <c r="F207" s="218" t="s">
        <v>646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81</v>
      </c>
    </row>
    <row r="208" s="2" customFormat="1">
      <c r="A208" s="38"/>
      <c r="B208" s="39"/>
      <c r="C208" s="40"/>
      <c r="D208" s="222" t="s">
        <v>137</v>
      </c>
      <c r="E208" s="40"/>
      <c r="F208" s="223" t="s">
        <v>647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81</v>
      </c>
    </row>
    <row r="209" s="13" customFormat="1">
      <c r="A209" s="13"/>
      <c r="B209" s="225"/>
      <c r="C209" s="226"/>
      <c r="D209" s="217" t="s">
        <v>141</v>
      </c>
      <c r="E209" s="227" t="s">
        <v>28</v>
      </c>
      <c r="F209" s="228" t="s">
        <v>648</v>
      </c>
      <c r="G209" s="226"/>
      <c r="H209" s="229">
        <v>98.299999999999997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141</v>
      </c>
      <c r="AU209" s="235" t="s">
        <v>81</v>
      </c>
      <c r="AV209" s="13" t="s">
        <v>81</v>
      </c>
      <c r="AW209" s="13" t="s">
        <v>33</v>
      </c>
      <c r="AX209" s="13" t="s">
        <v>79</v>
      </c>
      <c r="AY209" s="235" t="s">
        <v>125</v>
      </c>
    </row>
    <row r="210" s="2" customFormat="1" ht="16.5" customHeight="1">
      <c r="A210" s="38"/>
      <c r="B210" s="39"/>
      <c r="C210" s="260" t="s">
        <v>435</v>
      </c>
      <c r="D210" s="260" t="s">
        <v>559</v>
      </c>
      <c r="E210" s="261" t="s">
        <v>649</v>
      </c>
      <c r="F210" s="262" t="s">
        <v>650</v>
      </c>
      <c r="G210" s="263" t="s">
        <v>262</v>
      </c>
      <c r="H210" s="264">
        <v>100.26600000000001</v>
      </c>
      <c r="I210" s="265"/>
      <c r="J210" s="266">
        <f>ROUND(I210*H210,2)</f>
        <v>0</v>
      </c>
      <c r="K210" s="262" t="s">
        <v>132</v>
      </c>
      <c r="L210" s="267"/>
      <c r="M210" s="268" t="s">
        <v>28</v>
      </c>
      <c r="N210" s="269" t="s">
        <v>42</v>
      </c>
      <c r="O210" s="84"/>
      <c r="P210" s="213">
        <f>O210*H210</f>
        <v>0</v>
      </c>
      <c r="Q210" s="213">
        <v>0.056120000000000003</v>
      </c>
      <c r="R210" s="213">
        <f>Q210*H210</f>
        <v>5.6269279200000009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181</v>
      </c>
      <c r="AT210" s="215" t="s">
        <v>559</v>
      </c>
      <c r="AU210" s="215" t="s">
        <v>81</v>
      </c>
      <c r="AY210" s="17" t="s">
        <v>125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79</v>
      </c>
      <c r="BK210" s="216">
        <f>ROUND(I210*H210,2)</f>
        <v>0</v>
      </c>
      <c r="BL210" s="17" t="s">
        <v>150</v>
      </c>
      <c r="BM210" s="215" t="s">
        <v>651</v>
      </c>
    </row>
    <row r="211" s="2" customFormat="1">
      <c r="A211" s="38"/>
      <c r="B211" s="39"/>
      <c r="C211" s="40"/>
      <c r="D211" s="217" t="s">
        <v>135</v>
      </c>
      <c r="E211" s="40"/>
      <c r="F211" s="218" t="s">
        <v>650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135</v>
      </c>
      <c r="AU211" s="17" t="s">
        <v>81</v>
      </c>
    </row>
    <row r="212" s="13" customFormat="1">
      <c r="A212" s="13"/>
      <c r="B212" s="225"/>
      <c r="C212" s="226"/>
      <c r="D212" s="217" t="s">
        <v>141</v>
      </c>
      <c r="E212" s="226"/>
      <c r="F212" s="228" t="s">
        <v>652</v>
      </c>
      <c r="G212" s="226"/>
      <c r="H212" s="229">
        <v>100.26600000000001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141</v>
      </c>
      <c r="AU212" s="235" t="s">
        <v>81</v>
      </c>
      <c r="AV212" s="13" t="s">
        <v>81</v>
      </c>
      <c r="AW212" s="13" t="s">
        <v>4</v>
      </c>
      <c r="AX212" s="13" t="s">
        <v>79</v>
      </c>
      <c r="AY212" s="235" t="s">
        <v>125</v>
      </c>
    </row>
    <row r="213" s="2" customFormat="1" ht="16.5" customHeight="1">
      <c r="A213" s="38"/>
      <c r="B213" s="39"/>
      <c r="C213" s="204" t="s">
        <v>443</v>
      </c>
      <c r="D213" s="204" t="s">
        <v>128</v>
      </c>
      <c r="E213" s="205" t="s">
        <v>653</v>
      </c>
      <c r="F213" s="206" t="s">
        <v>654</v>
      </c>
      <c r="G213" s="207" t="s">
        <v>559</v>
      </c>
      <c r="H213" s="208">
        <v>1.6000000000000001</v>
      </c>
      <c r="I213" s="209"/>
      <c r="J213" s="210">
        <f>ROUND(I213*H213,2)</f>
        <v>0</v>
      </c>
      <c r="K213" s="206" t="s">
        <v>132</v>
      </c>
      <c r="L213" s="44"/>
      <c r="M213" s="211" t="s">
        <v>28</v>
      </c>
      <c r="N213" s="212" t="s">
        <v>42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150</v>
      </c>
      <c r="AT213" s="215" t="s">
        <v>128</v>
      </c>
      <c r="AU213" s="215" t="s">
        <v>81</v>
      </c>
      <c r="AY213" s="17" t="s">
        <v>125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79</v>
      </c>
      <c r="BK213" s="216">
        <f>ROUND(I213*H213,2)</f>
        <v>0</v>
      </c>
      <c r="BL213" s="17" t="s">
        <v>150</v>
      </c>
      <c r="BM213" s="215" t="s">
        <v>655</v>
      </c>
    </row>
    <row r="214" s="2" customFormat="1">
      <c r="A214" s="38"/>
      <c r="B214" s="39"/>
      <c r="C214" s="40"/>
      <c r="D214" s="217" t="s">
        <v>135</v>
      </c>
      <c r="E214" s="40"/>
      <c r="F214" s="218" t="s">
        <v>656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135</v>
      </c>
      <c r="AU214" s="17" t="s">
        <v>81</v>
      </c>
    </row>
    <row r="215" s="2" customFormat="1">
      <c r="A215" s="38"/>
      <c r="B215" s="39"/>
      <c r="C215" s="40"/>
      <c r="D215" s="222" t="s">
        <v>137</v>
      </c>
      <c r="E215" s="40"/>
      <c r="F215" s="223" t="s">
        <v>657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137</v>
      </c>
      <c r="AU215" s="17" t="s">
        <v>81</v>
      </c>
    </row>
    <row r="216" s="13" customFormat="1">
      <c r="A216" s="13"/>
      <c r="B216" s="225"/>
      <c r="C216" s="226"/>
      <c r="D216" s="217" t="s">
        <v>141</v>
      </c>
      <c r="E216" s="227" t="s">
        <v>28</v>
      </c>
      <c r="F216" s="228" t="s">
        <v>658</v>
      </c>
      <c r="G216" s="226"/>
      <c r="H216" s="229">
        <v>1.6000000000000001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141</v>
      </c>
      <c r="AU216" s="235" t="s">
        <v>81</v>
      </c>
      <c r="AV216" s="13" t="s">
        <v>81</v>
      </c>
      <c r="AW216" s="13" t="s">
        <v>33</v>
      </c>
      <c r="AX216" s="13" t="s">
        <v>79</v>
      </c>
      <c r="AY216" s="235" t="s">
        <v>125</v>
      </c>
    </row>
    <row r="217" s="2" customFormat="1" ht="16.5" customHeight="1">
      <c r="A217" s="38"/>
      <c r="B217" s="39"/>
      <c r="C217" s="204" t="s">
        <v>450</v>
      </c>
      <c r="D217" s="204" t="s">
        <v>128</v>
      </c>
      <c r="E217" s="205" t="s">
        <v>659</v>
      </c>
      <c r="F217" s="206" t="s">
        <v>660</v>
      </c>
      <c r="G217" s="207" t="s">
        <v>262</v>
      </c>
      <c r="H217" s="208">
        <v>58.159999999999997</v>
      </c>
      <c r="I217" s="209"/>
      <c r="J217" s="210">
        <f>ROUND(I217*H217,2)</f>
        <v>0</v>
      </c>
      <c r="K217" s="206" t="s">
        <v>132</v>
      </c>
      <c r="L217" s="44"/>
      <c r="M217" s="211" t="s">
        <v>28</v>
      </c>
      <c r="N217" s="212" t="s">
        <v>42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0.035000000000000003</v>
      </c>
      <c r="T217" s="214">
        <f>S217*H217</f>
        <v>2.0356000000000001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150</v>
      </c>
      <c r="AT217" s="215" t="s">
        <v>128</v>
      </c>
      <c r="AU217" s="215" t="s">
        <v>81</v>
      </c>
      <c r="AY217" s="17" t="s">
        <v>125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79</v>
      </c>
      <c r="BK217" s="216">
        <f>ROUND(I217*H217,2)</f>
        <v>0</v>
      </c>
      <c r="BL217" s="17" t="s">
        <v>150</v>
      </c>
      <c r="BM217" s="215" t="s">
        <v>661</v>
      </c>
    </row>
    <row r="218" s="2" customFormat="1">
      <c r="A218" s="38"/>
      <c r="B218" s="39"/>
      <c r="C218" s="40"/>
      <c r="D218" s="217" t="s">
        <v>135</v>
      </c>
      <c r="E218" s="40"/>
      <c r="F218" s="218" t="s">
        <v>662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135</v>
      </c>
      <c r="AU218" s="17" t="s">
        <v>81</v>
      </c>
    </row>
    <row r="219" s="2" customFormat="1">
      <c r="A219" s="38"/>
      <c r="B219" s="39"/>
      <c r="C219" s="40"/>
      <c r="D219" s="222" t="s">
        <v>137</v>
      </c>
      <c r="E219" s="40"/>
      <c r="F219" s="223" t="s">
        <v>663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137</v>
      </c>
      <c r="AU219" s="17" t="s">
        <v>81</v>
      </c>
    </row>
    <row r="220" s="13" customFormat="1">
      <c r="A220" s="13"/>
      <c r="B220" s="225"/>
      <c r="C220" s="226"/>
      <c r="D220" s="217" t="s">
        <v>141</v>
      </c>
      <c r="E220" s="227" t="s">
        <v>28</v>
      </c>
      <c r="F220" s="228" t="s">
        <v>664</v>
      </c>
      <c r="G220" s="226"/>
      <c r="H220" s="229">
        <v>58.159999999999997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141</v>
      </c>
      <c r="AU220" s="235" t="s">
        <v>81</v>
      </c>
      <c r="AV220" s="13" t="s">
        <v>81</v>
      </c>
      <c r="AW220" s="13" t="s">
        <v>33</v>
      </c>
      <c r="AX220" s="13" t="s">
        <v>79</v>
      </c>
      <c r="AY220" s="235" t="s">
        <v>125</v>
      </c>
    </row>
    <row r="221" s="2" customFormat="1" ht="16.5" customHeight="1">
      <c r="A221" s="38"/>
      <c r="B221" s="39"/>
      <c r="C221" s="204" t="s">
        <v>459</v>
      </c>
      <c r="D221" s="204" t="s">
        <v>128</v>
      </c>
      <c r="E221" s="205" t="s">
        <v>665</v>
      </c>
      <c r="F221" s="206" t="s">
        <v>666</v>
      </c>
      <c r="G221" s="207" t="s">
        <v>262</v>
      </c>
      <c r="H221" s="208">
        <v>4.5</v>
      </c>
      <c r="I221" s="209"/>
      <c r="J221" s="210">
        <f>ROUND(I221*H221,2)</f>
        <v>0</v>
      </c>
      <c r="K221" s="206" t="s">
        <v>132</v>
      </c>
      <c r="L221" s="44"/>
      <c r="M221" s="211" t="s">
        <v>28</v>
      </c>
      <c r="N221" s="212" t="s">
        <v>42</v>
      </c>
      <c r="O221" s="84"/>
      <c r="P221" s="213">
        <f>O221*H221</f>
        <v>0</v>
      </c>
      <c r="Q221" s="213">
        <v>9.0000000000000006E-05</v>
      </c>
      <c r="R221" s="213">
        <f>Q221*H221</f>
        <v>0.00040500000000000003</v>
      </c>
      <c r="S221" s="213">
        <v>0.042000000000000003</v>
      </c>
      <c r="T221" s="214">
        <f>S221*H221</f>
        <v>0.189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150</v>
      </c>
      <c r="AT221" s="215" t="s">
        <v>128</v>
      </c>
      <c r="AU221" s="215" t="s">
        <v>81</v>
      </c>
      <c r="AY221" s="17" t="s">
        <v>125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79</v>
      </c>
      <c r="BK221" s="216">
        <f>ROUND(I221*H221,2)</f>
        <v>0</v>
      </c>
      <c r="BL221" s="17" t="s">
        <v>150</v>
      </c>
      <c r="BM221" s="215" t="s">
        <v>667</v>
      </c>
    </row>
    <row r="222" s="2" customFormat="1">
      <c r="A222" s="38"/>
      <c r="B222" s="39"/>
      <c r="C222" s="40"/>
      <c r="D222" s="217" t="s">
        <v>135</v>
      </c>
      <c r="E222" s="40"/>
      <c r="F222" s="218" t="s">
        <v>668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81</v>
      </c>
    </row>
    <row r="223" s="2" customFormat="1">
      <c r="A223" s="38"/>
      <c r="B223" s="39"/>
      <c r="C223" s="40"/>
      <c r="D223" s="222" t="s">
        <v>137</v>
      </c>
      <c r="E223" s="40"/>
      <c r="F223" s="223" t="s">
        <v>669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137</v>
      </c>
      <c r="AU223" s="17" t="s">
        <v>81</v>
      </c>
    </row>
    <row r="224" s="12" customFormat="1" ht="22.8" customHeight="1">
      <c r="A224" s="12"/>
      <c r="B224" s="188"/>
      <c r="C224" s="189"/>
      <c r="D224" s="190" t="s">
        <v>70</v>
      </c>
      <c r="E224" s="202" t="s">
        <v>670</v>
      </c>
      <c r="F224" s="202" t="s">
        <v>671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SUM(P225:P227)</f>
        <v>0</v>
      </c>
      <c r="Q224" s="196"/>
      <c r="R224" s="197">
        <f>SUM(R225:R227)</f>
        <v>0</v>
      </c>
      <c r="S224" s="196"/>
      <c r="T224" s="198">
        <f>SUM(T225:T227)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9" t="s">
        <v>79</v>
      </c>
      <c r="AT224" s="200" t="s">
        <v>70</v>
      </c>
      <c r="AU224" s="200" t="s">
        <v>79</v>
      </c>
      <c r="AY224" s="199" t="s">
        <v>125</v>
      </c>
      <c r="BK224" s="201">
        <f>SUM(BK225:BK227)</f>
        <v>0</v>
      </c>
    </row>
    <row r="225" s="2" customFormat="1" ht="16.5" customHeight="1">
      <c r="A225" s="38"/>
      <c r="B225" s="39"/>
      <c r="C225" s="204" t="s">
        <v>473</v>
      </c>
      <c r="D225" s="204" t="s">
        <v>128</v>
      </c>
      <c r="E225" s="205" t="s">
        <v>672</v>
      </c>
      <c r="F225" s="206" t="s">
        <v>673</v>
      </c>
      <c r="G225" s="207" t="s">
        <v>462</v>
      </c>
      <c r="H225" s="208">
        <v>53.484000000000002</v>
      </c>
      <c r="I225" s="209"/>
      <c r="J225" s="210">
        <f>ROUND(I225*H225,2)</f>
        <v>0</v>
      </c>
      <c r="K225" s="206" t="s">
        <v>132</v>
      </c>
      <c r="L225" s="44"/>
      <c r="M225" s="211" t="s">
        <v>28</v>
      </c>
      <c r="N225" s="212" t="s">
        <v>42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150</v>
      </c>
      <c r="AT225" s="215" t="s">
        <v>128</v>
      </c>
      <c r="AU225" s="215" t="s">
        <v>81</v>
      </c>
      <c r="AY225" s="17" t="s">
        <v>125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79</v>
      </c>
      <c r="BK225" s="216">
        <f>ROUND(I225*H225,2)</f>
        <v>0</v>
      </c>
      <c r="BL225" s="17" t="s">
        <v>150</v>
      </c>
      <c r="BM225" s="215" t="s">
        <v>674</v>
      </c>
    </row>
    <row r="226" s="2" customFormat="1">
      <c r="A226" s="38"/>
      <c r="B226" s="39"/>
      <c r="C226" s="40"/>
      <c r="D226" s="217" t="s">
        <v>135</v>
      </c>
      <c r="E226" s="40"/>
      <c r="F226" s="218" t="s">
        <v>675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135</v>
      </c>
      <c r="AU226" s="17" t="s">
        <v>81</v>
      </c>
    </row>
    <row r="227" s="2" customFormat="1">
      <c r="A227" s="38"/>
      <c r="B227" s="39"/>
      <c r="C227" s="40"/>
      <c r="D227" s="222" t="s">
        <v>137</v>
      </c>
      <c r="E227" s="40"/>
      <c r="F227" s="223" t="s">
        <v>676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137</v>
      </c>
      <c r="AU227" s="17" t="s">
        <v>81</v>
      </c>
    </row>
    <row r="228" s="12" customFormat="1" ht="25.92" customHeight="1">
      <c r="A228" s="12"/>
      <c r="B228" s="188"/>
      <c r="C228" s="189"/>
      <c r="D228" s="190" t="s">
        <v>70</v>
      </c>
      <c r="E228" s="191" t="s">
        <v>677</v>
      </c>
      <c r="F228" s="191" t="s">
        <v>678</v>
      </c>
      <c r="G228" s="189"/>
      <c r="H228" s="189"/>
      <c r="I228" s="192"/>
      <c r="J228" s="193">
        <f>BK228</f>
        <v>0</v>
      </c>
      <c r="K228" s="189"/>
      <c r="L228" s="194"/>
      <c r="M228" s="195"/>
      <c r="N228" s="196"/>
      <c r="O228" s="196"/>
      <c r="P228" s="197">
        <f>P229</f>
        <v>0</v>
      </c>
      <c r="Q228" s="196"/>
      <c r="R228" s="197">
        <f>R229</f>
        <v>0.29744000000000004</v>
      </c>
      <c r="S228" s="196"/>
      <c r="T228" s="198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9" t="s">
        <v>81</v>
      </c>
      <c r="AT228" s="200" t="s">
        <v>70</v>
      </c>
      <c r="AU228" s="200" t="s">
        <v>71</v>
      </c>
      <c r="AY228" s="199" t="s">
        <v>125</v>
      </c>
      <c r="BK228" s="201">
        <f>BK229</f>
        <v>0</v>
      </c>
    </row>
    <row r="229" s="12" customFormat="1" ht="22.8" customHeight="1">
      <c r="A229" s="12"/>
      <c r="B229" s="188"/>
      <c r="C229" s="189"/>
      <c r="D229" s="190" t="s">
        <v>70</v>
      </c>
      <c r="E229" s="202" t="s">
        <v>679</v>
      </c>
      <c r="F229" s="202" t="s">
        <v>680</v>
      </c>
      <c r="G229" s="189"/>
      <c r="H229" s="189"/>
      <c r="I229" s="192"/>
      <c r="J229" s="203">
        <f>BK229</f>
        <v>0</v>
      </c>
      <c r="K229" s="189"/>
      <c r="L229" s="194"/>
      <c r="M229" s="195"/>
      <c r="N229" s="196"/>
      <c r="O229" s="196"/>
      <c r="P229" s="197">
        <f>SUM(P230:P236)</f>
        <v>0</v>
      </c>
      <c r="Q229" s="196"/>
      <c r="R229" s="197">
        <f>SUM(R230:R236)</f>
        <v>0.29744000000000004</v>
      </c>
      <c r="S229" s="196"/>
      <c r="T229" s="198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9" t="s">
        <v>81</v>
      </c>
      <c r="AT229" s="200" t="s">
        <v>70</v>
      </c>
      <c r="AU229" s="200" t="s">
        <v>79</v>
      </c>
      <c r="AY229" s="199" t="s">
        <v>125</v>
      </c>
      <c r="BK229" s="201">
        <f>SUM(BK230:BK236)</f>
        <v>0</v>
      </c>
    </row>
    <row r="230" s="2" customFormat="1" ht="16.5" customHeight="1">
      <c r="A230" s="38"/>
      <c r="B230" s="39"/>
      <c r="C230" s="204" t="s">
        <v>480</v>
      </c>
      <c r="D230" s="204" t="s">
        <v>128</v>
      </c>
      <c r="E230" s="205" t="s">
        <v>681</v>
      </c>
      <c r="F230" s="206" t="s">
        <v>682</v>
      </c>
      <c r="G230" s="207" t="s">
        <v>262</v>
      </c>
      <c r="H230" s="208">
        <v>52</v>
      </c>
      <c r="I230" s="209"/>
      <c r="J230" s="210">
        <f>ROUND(I230*H230,2)</f>
        <v>0</v>
      </c>
      <c r="K230" s="206" t="s">
        <v>132</v>
      </c>
      <c r="L230" s="44"/>
      <c r="M230" s="211" t="s">
        <v>28</v>
      </c>
      <c r="N230" s="212" t="s">
        <v>42</v>
      </c>
      <c r="O230" s="84"/>
      <c r="P230" s="213">
        <f>O230*H230</f>
        <v>0</v>
      </c>
      <c r="Q230" s="213">
        <v>0.00072000000000000005</v>
      </c>
      <c r="R230" s="213">
        <f>Q230*H230</f>
        <v>0.037440000000000001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233</v>
      </c>
      <c r="AT230" s="215" t="s">
        <v>128</v>
      </c>
      <c r="AU230" s="215" t="s">
        <v>81</v>
      </c>
      <c r="AY230" s="17" t="s">
        <v>125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79</v>
      </c>
      <c r="BK230" s="216">
        <f>ROUND(I230*H230,2)</f>
        <v>0</v>
      </c>
      <c r="BL230" s="17" t="s">
        <v>233</v>
      </c>
      <c r="BM230" s="215" t="s">
        <v>683</v>
      </c>
    </row>
    <row r="231" s="2" customFormat="1">
      <c r="A231" s="38"/>
      <c r="B231" s="39"/>
      <c r="C231" s="40"/>
      <c r="D231" s="217" t="s">
        <v>135</v>
      </c>
      <c r="E231" s="40"/>
      <c r="F231" s="218" t="s">
        <v>684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135</v>
      </c>
      <c r="AU231" s="17" t="s">
        <v>81</v>
      </c>
    </row>
    <row r="232" s="2" customFormat="1">
      <c r="A232" s="38"/>
      <c r="B232" s="39"/>
      <c r="C232" s="40"/>
      <c r="D232" s="222" t="s">
        <v>137</v>
      </c>
      <c r="E232" s="40"/>
      <c r="F232" s="223" t="s">
        <v>685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137</v>
      </c>
      <c r="AU232" s="17" t="s">
        <v>81</v>
      </c>
    </row>
    <row r="233" s="13" customFormat="1">
      <c r="A233" s="13"/>
      <c r="B233" s="225"/>
      <c r="C233" s="226"/>
      <c r="D233" s="217" t="s">
        <v>141</v>
      </c>
      <c r="E233" s="227" t="s">
        <v>28</v>
      </c>
      <c r="F233" s="228" t="s">
        <v>686</v>
      </c>
      <c r="G233" s="226"/>
      <c r="H233" s="229">
        <v>52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141</v>
      </c>
      <c r="AU233" s="235" t="s">
        <v>81</v>
      </c>
      <c r="AV233" s="13" t="s">
        <v>81</v>
      </c>
      <c r="AW233" s="13" t="s">
        <v>33</v>
      </c>
      <c r="AX233" s="13" t="s">
        <v>79</v>
      </c>
      <c r="AY233" s="235" t="s">
        <v>125</v>
      </c>
    </row>
    <row r="234" s="2" customFormat="1" ht="16.5" customHeight="1">
      <c r="A234" s="38"/>
      <c r="B234" s="39"/>
      <c r="C234" s="260" t="s">
        <v>487</v>
      </c>
      <c r="D234" s="260" t="s">
        <v>559</v>
      </c>
      <c r="E234" s="261" t="s">
        <v>687</v>
      </c>
      <c r="F234" s="262" t="s">
        <v>688</v>
      </c>
      <c r="G234" s="263" t="s">
        <v>262</v>
      </c>
      <c r="H234" s="264">
        <v>52</v>
      </c>
      <c r="I234" s="265"/>
      <c r="J234" s="266">
        <f>ROUND(I234*H234,2)</f>
        <v>0</v>
      </c>
      <c r="K234" s="262" t="s">
        <v>132</v>
      </c>
      <c r="L234" s="267"/>
      <c r="M234" s="268" t="s">
        <v>28</v>
      </c>
      <c r="N234" s="269" t="s">
        <v>42</v>
      </c>
      <c r="O234" s="84"/>
      <c r="P234" s="213">
        <f>O234*H234</f>
        <v>0</v>
      </c>
      <c r="Q234" s="213">
        <v>0.0050000000000000001</v>
      </c>
      <c r="R234" s="213">
        <f>Q234*H234</f>
        <v>0.26000000000000001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480</v>
      </c>
      <c r="AT234" s="215" t="s">
        <v>559</v>
      </c>
      <c r="AU234" s="215" t="s">
        <v>81</v>
      </c>
      <c r="AY234" s="17" t="s">
        <v>125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79</v>
      </c>
      <c r="BK234" s="216">
        <f>ROUND(I234*H234,2)</f>
        <v>0</v>
      </c>
      <c r="BL234" s="17" t="s">
        <v>233</v>
      </c>
      <c r="BM234" s="215" t="s">
        <v>689</v>
      </c>
    </row>
    <row r="235" s="2" customFormat="1">
      <c r="A235" s="38"/>
      <c r="B235" s="39"/>
      <c r="C235" s="40"/>
      <c r="D235" s="217" t="s">
        <v>135</v>
      </c>
      <c r="E235" s="40"/>
      <c r="F235" s="218" t="s">
        <v>688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81</v>
      </c>
    </row>
    <row r="236" s="2" customFormat="1">
      <c r="A236" s="38"/>
      <c r="B236" s="39"/>
      <c r="C236" s="40"/>
      <c r="D236" s="217" t="s">
        <v>139</v>
      </c>
      <c r="E236" s="40"/>
      <c r="F236" s="224" t="s">
        <v>690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139</v>
      </c>
      <c r="AU236" s="17" t="s">
        <v>81</v>
      </c>
    </row>
    <row r="237" s="12" customFormat="1" ht="25.92" customHeight="1">
      <c r="A237" s="12"/>
      <c r="B237" s="188"/>
      <c r="C237" s="189"/>
      <c r="D237" s="190" t="s">
        <v>70</v>
      </c>
      <c r="E237" s="191" t="s">
        <v>457</v>
      </c>
      <c r="F237" s="191" t="s">
        <v>458</v>
      </c>
      <c r="G237" s="189"/>
      <c r="H237" s="189"/>
      <c r="I237" s="192"/>
      <c r="J237" s="193">
        <f>BK237</f>
        <v>0</v>
      </c>
      <c r="K237" s="189"/>
      <c r="L237" s="194"/>
      <c r="M237" s="195"/>
      <c r="N237" s="196"/>
      <c r="O237" s="196"/>
      <c r="P237" s="197">
        <f>SUM(P238:P272)</f>
        <v>0</v>
      </c>
      <c r="Q237" s="196"/>
      <c r="R237" s="197">
        <f>SUM(R238:R272)</f>
        <v>0</v>
      </c>
      <c r="S237" s="196"/>
      <c r="T237" s="198">
        <f>SUM(T238:T272)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99" t="s">
        <v>150</v>
      </c>
      <c r="AT237" s="200" t="s">
        <v>70</v>
      </c>
      <c r="AU237" s="200" t="s">
        <v>71</v>
      </c>
      <c r="AY237" s="199" t="s">
        <v>125</v>
      </c>
      <c r="BK237" s="201">
        <f>SUM(BK238:BK272)</f>
        <v>0</v>
      </c>
    </row>
    <row r="238" s="2" customFormat="1" ht="24.15" customHeight="1">
      <c r="A238" s="38"/>
      <c r="B238" s="39"/>
      <c r="C238" s="204" t="s">
        <v>493</v>
      </c>
      <c r="D238" s="204" t="s">
        <v>128</v>
      </c>
      <c r="E238" s="205" t="s">
        <v>691</v>
      </c>
      <c r="F238" s="206" t="s">
        <v>692</v>
      </c>
      <c r="G238" s="207" t="s">
        <v>462</v>
      </c>
      <c r="H238" s="208">
        <v>16.292999999999999</v>
      </c>
      <c r="I238" s="209"/>
      <c r="J238" s="210">
        <f>ROUND(I238*H238,2)</f>
        <v>0</v>
      </c>
      <c r="K238" s="206" t="s">
        <v>132</v>
      </c>
      <c r="L238" s="44"/>
      <c r="M238" s="211" t="s">
        <v>28</v>
      </c>
      <c r="N238" s="212" t="s">
        <v>42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133</v>
      </c>
      <c r="AT238" s="215" t="s">
        <v>128</v>
      </c>
      <c r="AU238" s="215" t="s">
        <v>79</v>
      </c>
      <c r="AY238" s="17" t="s">
        <v>125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79</v>
      </c>
      <c r="BK238" s="216">
        <f>ROUND(I238*H238,2)</f>
        <v>0</v>
      </c>
      <c r="BL238" s="17" t="s">
        <v>133</v>
      </c>
      <c r="BM238" s="215" t="s">
        <v>693</v>
      </c>
    </row>
    <row r="239" s="2" customFormat="1">
      <c r="A239" s="38"/>
      <c r="B239" s="39"/>
      <c r="C239" s="40"/>
      <c r="D239" s="217" t="s">
        <v>135</v>
      </c>
      <c r="E239" s="40"/>
      <c r="F239" s="218" t="s">
        <v>692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79</v>
      </c>
    </row>
    <row r="240" s="2" customFormat="1">
      <c r="A240" s="38"/>
      <c r="B240" s="39"/>
      <c r="C240" s="40"/>
      <c r="D240" s="222" t="s">
        <v>137</v>
      </c>
      <c r="E240" s="40"/>
      <c r="F240" s="223" t="s">
        <v>694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137</v>
      </c>
      <c r="AU240" s="17" t="s">
        <v>79</v>
      </c>
    </row>
    <row r="241" s="13" customFormat="1">
      <c r="A241" s="13"/>
      <c r="B241" s="225"/>
      <c r="C241" s="226"/>
      <c r="D241" s="217" t="s">
        <v>141</v>
      </c>
      <c r="E241" s="227" t="s">
        <v>28</v>
      </c>
      <c r="F241" s="228" t="s">
        <v>695</v>
      </c>
      <c r="G241" s="226"/>
      <c r="H241" s="229">
        <v>16.292999999999999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141</v>
      </c>
      <c r="AU241" s="235" t="s">
        <v>79</v>
      </c>
      <c r="AV241" s="13" t="s">
        <v>81</v>
      </c>
      <c r="AW241" s="13" t="s">
        <v>33</v>
      </c>
      <c r="AX241" s="13" t="s">
        <v>79</v>
      </c>
      <c r="AY241" s="235" t="s">
        <v>125</v>
      </c>
    </row>
    <row r="242" s="2" customFormat="1" ht="16.5" customHeight="1">
      <c r="A242" s="38"/>
      <c r="B242" s="39"/>
      <c r="C242" s="204" t="s">
        <v>696</v>
      </c>
      <c r="D242" s="204" t="s">
        <v>128</v>
      </c>
      <c r="E242" s="205" t="s">
        <v>460</v>
      </c>
      <c r="F242" s="206" t="s">
        <v>461</v>
      </c>
      <c r="G242" s="207" t="s">
        <v>462</v>
      </c>
      <c r="H242" s="208">
        <v>3.4900000000000002</v>
      </c>
      <c r="I242" s="209"/>
      <c r="J242" s="210">
        <f>ROUND(I242*H242,2)</f>
        <v>0</v>
      </c>
      <c r="K242" s="206" t="s">
        <v>132</v>
      </c>
      <c r="L242" s="44"/>
      <c r="M242" s="211" t="s">
        <v>28</v>
      </c>
      <c r="N242" s="212" t="s">
        <v>42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133</v>
      </c>
      <c r="AT242" s="215" t="s">
        <v>128</v>
      </c>
      <c r="AU242" s="215" t="s">
        <v>79</v>
      </c>
      <c r="AY242" s="17" t="s">
        <v>125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79</v>
      </c>
      <c r="BK242" s="216">
        <f>ROUND(I242*H242,2)</f>
        <v>0</v>
      </c>
      <c r="BL242" s="17" t="s">
        <v>133</v>
      </c>
      <c r="BM242" s="215" t="s">
        <v>697</v>
      </c>
    </row>
    <row r="243" s="2" customFormat="1">
      <c r="A243" s="38"/>
      <c r="B243" s="39"/>
      <c r="C243" s="40"/>
      <c r="D243" s="217" t="s">
        <v>135</v>
      </c>
      <c r="E243" s="40"/>
      <c r="F243" s="218" t="s">
        <v>464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135</v>
      </c>
      <c r="AU243" s="17" t="s">
        <v>79</v>
      </c>
    </row>
    <row r="244" s="2" customFormat="1">
      <c r="A244" s="38"/>
      <c r="B244" s="39"/>
      <c r="C244" s="40"/>
      <c r="D244" s="222" t="s">
        <v>137</v>
      </c>
      <c r="E244" s="40"/>
      <c r="F244" s="223" t="s">
        <v>465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137</v>
      </c>
      <c r="AU244" s="17" t="s">
        <v>79</v>
      </c>
    </row>
    <row r="245" s="2" customFormat="1">
      <c r="A245" s="38"/>
      <c r="B245" s="39"/>
      <c r="C245" s="40"/>
      <c r="D245" s="217" t="s">
        <v>139</v>
      </c>
      <c r="E245" s="40"/>
      <c r="F245" s="224" t="s">
        <v>466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139</v>
      </c>
      <c r="AU245" s="17" t="s">
        <v>79</v>
      </c>
    </row>
    <row r="246" s="13" customFormat="1">
      <c r="A246" s="13"/>
      <c r="B246" s="225"/>
      <c r="C246" s="226"/>
      <c r="D246" s="217" t="s">
        <v>141</v>
      </c>
      <c r="E246" s="227" t="s">
        <v>28</v>
      </c>
      <c r="F246" s="228" t="s">
        <v>698</v>
      </c>
      <c r="G246" s="226"/>
      <c r="H246" s="229">
        <v>3.4900000000000002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141</v>
      </c>
      <c r="AU246" s="235" t="s">
        <v>79</v>
      </c>
      <c r="AV246" s="13" t="s">
        <v>81</v>
      </c>
      <c r="AW246" s="13" t="s">
        <v>33</v>
      </c>
      <c r="AX246" s="13" t="s">
        <v>79</v>
      </c>
      <c r="AY246" s="235" t="s">
        <v>125</v>
      </c>
    </row>
    <row r="247" s="2" customFormat="1" ht="16.5" customHeight="1">
      <c r="A247" s="38"/>
      <c r="B247" s="39"/>
      <c r="C247" s="204" t="s">
        <v>699</v>
      </c>
      <c r="D247" s="204" t="s">
        <v>128</v>
      </c>
      <c r="E247" s="205" t="s">
        <v>700</v>
      </c>
      <c r="F247" s="206" t="s">
        <v>701</v>
      </c>
      <c r="G247" s="207" t="s">
        <v>462</v>
      </c>
      <c r="H247" s="208">
        <v>20.652000000000001</v>
      </c>
      <c r="I247" s="209"/>
      <c r="J247" s="210">
        <f>ROUND(I247*H247,2)</f>
        <v>0</v>
      </c>
      <c r="K247" s="206" t="s">
        <v>132</v>
      </c>
      <c r="L247" s="44"/>
      <c r="M247" s="211" t="s">
        <v>28</v>
      </c>
      <c r="N247" s="212" t="s">
        <v>42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133</v>
      </c>
      <c r="AT247" s="215" t="s">
        <v>128</v>
      </c>
      <c r="AU247" s="215" t="s">
        <v>79</v>
      </c>
      <c r="AY247" s="17" t="s">
        <v>125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79</v>
      </c>
      <c r="BK247" s="216">
        <f>ROUND(I247*H247,2)</f>
        <v>0</v>
      </c>
      <c r="BL247" s="17" t="s">
        <v>133</v>
      </c>
      <c r="BM247" s="215" t="s">
        <v>702</v>
      </c>
    </row>
    <row r="248" s="2" customFormat="1">
      <c r="A248" s="38"/>
      <c r="B248" s="39"/>
      <c r="C248" s="40"/>
      <c r="D248" s="217" t="s">
        <v>135</v>
      </c>
      <c r="E248" s="40"/>
      <c r="F248" s="218" t="s">
        <v>703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135</v>
      </c>
      <c r="AU248" s="17" t="s">
        <v>79</v>
      </c>
    </row>
    <row r="249" s="2" customFormat="1">
      <c r="A249" s="38"/>
      <c r="B249" s="39"/>
      <c r="C249" s="40"/>
      <c r="D249" s="222" t="s">
        <v>137</v>
      </c>
      <c r="E249" s="40"/>
      <c r="F249" s="223" t="s">
        <v>704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137</v>
      </c>
      <c r="AU249" s="17" t="s">
        <v>79</v>
      </c>
    </row>
    <row r="250" s="13" customFormat="1">
      <c r="A250" s="13"/>
      <c r="B250" s="225"/>
      <c r="C250" s="226"/>
      <c r="D250" s="217" t="s">
        <v>141</v>
      </c>
      <c r="E250" s="227" t="s">
        <v>28</v>
      </c>
      <c r="F250" s="228" t="s">
        <v>705</v>
      </c>
      <c r="G250" s="226"/>
      <c r="H250" s="229">
        <v>4.359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141</v>
      </c>
      <c r="AU250" s="235" t="s">
        <v>79</v>
      </c>
      <c r="AV250" s="13" t="s">
        <v>81</v>
      </c>
      <c r="AW250" s="13" t="s">
        <v>33</v>
      </c>
      <c r="AX250" s="13" t="s">
        <v>71</v>
      </c>
      <c r="AY250" s="235" t="s">
        <v>125</v>
      </c>
    </row>
    <row r="251" s="13" customFormat="1">
      <c r="A251" s="13"/>
      <c r="B251" s="225"/>
      <c r="C251" s="226"/>
      <c r="D251" s="217" t="s">
        <v>141</v>
      </c>
      <c r="E251" s="227" t="s">
        <v>28</v>
      </c>
      <c r="F251" s="228" t="s">
        <v>706</v>
      </c>
      <c r="G251" s="226"/>
      <c r="H251" s="229">
        <v>16.292999999999999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141</v>
      </c>
      <c r="AU251" s="235" t="s">
        <v>79</v>
      </c>
      <c r="AV251" s="13" t="s">
        <v>81</v>
      </c>
      <c r="AW251" s="13" t="s">
        <v>33</v>
      </c>
      <c r="AX251" s="13" t="s">
        <v>71</v>
      </c>
      <c r="AY251" s="235" t="s">
        <v>125</v>
      </c>
    </row>
    <row r="252" s="15" customFormat="1">
      <c r="A252" s="15"/>
      <c r="B252" s="249"/>
      <c r="C252" s="250"/>
      <c r="D252" s="217" t="s">
        <v>141</v>
      </c>
      <c r="E252" s="251" t="s">
        <v>28</v>
      </c>
      <c r="F252" s="252" t="s">
        <v>321</v>
      </c>
      <c r="G252" s="250"/>
      <c r="H252" s="253">
        <v>20.652000000000001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9" t="s">
        <v>141</v>
      </c>
      <c r="AU252" s="259" t="s">
        <v>79</v>
      </c>
      <c r="AV252" s="15" t="s">
        <v>150</v>
      </c>
      <c r="AW252" s="15" t="s">
        <v>33</v>
      </c>
      <c r="AX252" s="15" t="s">
        <v>79</v>
      </c>
      <c r="AY252" s="259" t="s">
        <v>125</v>
      </c>
    </row>
    <row r="253" s="2" customFormat="1" ht="16.5" customHeight="1">
      <c r="A253" s="38"/>
      <c r="B253" s="39"/>
      <c r="C253" s="204" t="s">
        <v>707</v>
      </c>
      <c r="D253" s="204" t="s">
        <v>128</v>
      </c>
      <c r="E253" s="205" t="s">
        <v>474</v>
      </c>
      <c r="F253" s="206" t="s">
        <v>475</v>
      </c>
      <c r="G253" s="207" t="s">
        <v>387</v>
      </c>
      <c r="H253" s="208">
        <v>24.141999999999999</v>
      </c>
      <c r="I253" s="209"/>
      <c r="J253" s="210">
        <f>ROUND(I253*H253,2)</f>
        <v>0</v>
      </c>
      <c r="K253" s="206" t="s">
        <v>132</v>
      </c>
      <c r="L253" s="44"/>
      <c r="M253" s="211" t="s">
        <v>28</v>
      </c>
      <c r="N253" s="212" t="s">
        <v>42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150</v>
      </c>
      <c r="AT253" s="215" t="s">
        <v>128</v>
      </c>
      <c r="AU253" s="215" t="s">
        <v>79</v>
      </c>
      <c r="AY253" s="17" t="s">
        <v>125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79</v>
      </c>
      <c r="BK253" s="216">
        <f>ROUND(I253*H253,2)</f>
        <v>0</v>
      </c>
      <c r="BL253" s="17" t="s">
        <v>150</v>
      </c>
      <c r="BM253" s="215" t="s">
        <v>708</v>
      </c>
    </row>
    <row r="254" s="2" customFormat="1">
      <c r="A254" s="38"/>
      <c r="B254" s="39"/>
      <c r="C254" s="40"/>
      <c r="D254" s="217" t="s">
        <v>135</v>
      </c>
      <c r="E254" s="40"/>
      <c r="F254" s="218" t="s">
        <v>477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135</v>
      </c>
      <c r="AU254" s="17" t="s">
        <v>79</v>
      </c>
    </row>
    <row r="255" s="2" customFormat="1">
      <c r="A255" s="38"/>
      <c r="B255" s="39"/>
      <c r="C255" s="40"/>
      <c r="D255" s="222" t="s">
        <v>137</v>
      </c>
      <c r="E255" s="40"/>
      <c r="F255" s="223" t="s">
        <v>478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137</v>
      </c>
      <c r="AU255" s="17" t="s">
        <v>79</v>
      </c>
    </row>
    <row r="256" s="2" customFormat="1">
      <c r="A256" s="38"/>
      <c r="B256" s="39"/>
      <c r="C256" s="40"/>
      <c r="D256" s="217" t="s">
        <v>139</v>
      </c>
      <c r="E256" s="40"/>
      <c r="F256" s="224" t="s">
        <v>709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139</v>
      </c>
      <c r="AU256" s="17" t="s">
        <v>79</v>
      </c>
    </row>
    <row r="257" s="13" customFormat="1">
      <c r="A257" s="13"/>
      <c r="B257" s="225"/>
      <c r="C257" s="226"/>
      <c r="D257" s="217" t="s">
        <v>141</v>
      </c>
      <c r="E257" s="227" t="s">
        <v>28</v>
      </c>
      <c r="F257" s="228" t="s">
        <v>706</v>
      </c>
      <c r="G257" s="226"/>
      <c r="H257" s="229">
        <v>16.292999999999999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141</v>
      </c>
      <c r="AU257" s="235" t="s">
        <v>79</v>
      </c>
      <c r="AV257" s="13" t="s">
        <v>81</v>
      </c>
      <c r="AW257" s="13" t="s">
        <v>33</v>
      </c>
      <c r="AX257" s="13" t="s">
        <v>71</v>
      </c>
      <c r="AY257" s="235" t="s">
        <v>125</v>
      </c>
    </row>
    <row r="258" s="13" customFormat="1">
      <c r="A258" s="13"/>
      <c r="B258" s="225"/>
      <c r="C258" s="226"/>
      <c r="D258" s="217" t="s">
        <v>141</v>
      </c>
      <c r="E258" s="227" t="s">
        <v>28</v>
      </c>
      <c r="F258" s="228" t="s">
        <v>705</v>
      </c>
      <c r="G258" s="226"/>
      <c r="H258" s="229">
        <v>4.359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141</v>
      </c>
      <c r="AU258" s="235" t="s">
        <v>79</v>
      </c>
      <c r="AV258" s="13" t="s">
        <v>81</v>
      </c>
      <c r="AW258" s="13" t="s">
        <v>33</v>
      </c>
      <c r="AX258" s="13" t="s">
        <v>71</v>
      </c>
      <c r="AY258" s="235" t="s">
        <v>125</v>
      </c>
    </row>
    <row r="259" s="13" customFormat="1">
      <c r="A259" s="13"/>
      <c r="B259" s="225"/>
      <c r="C259" s="226"/>
      <c r="D259" s="217" t="s">
        <v>141</v>
      </c>
      <c r="E259" s="227" t="s">
        <v>28</v>
      </c>
      <c r="F259" s="228" t="s">
        <v>698</v>
      </c>
      <c r="G259" s="226"/>
      <c r="H259" s="229">
        <v>3.4900000000000002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141</v>
      </c>
      <c r="AU259" s="235" t="s">
        <v>79</v>
      </c>
      <c r="AV259" s="13" t="s">
        <v>81</v>
      </c>
      <c r="AW259" s="13" t="s">
        <v>33</v>
      </c>
      <c r="AX259" s="13" t="s">
        <v>71</v>
      </c>
      <c r="AY259" s="235" t="s">
        <v>125</v>
      </c>
    </row>
    <row r="260" s="15" customFormat="1">
      <c r="A260" s="15"/>
      <c r="B260" s="249"/>
      <c r="C260" s="250"/>
      <c r="D260" s="217" t="s">
        <v>141</v>
      </c>
      <c r="E260" s="251" t="s">
        <v>28</v>
      </c>
      <c r="F260" s="252" t="s">
        <v>321</v>
      </c>
      <c r="G260" s="250"/>
      <c r="H260" s="253">
        <v>24.141999999999999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9" t="s">
        <v>141</v>
      </c>
      <c r="AU260" s="259" t="s">
        <v>79</v>
      </c>
      <c r="AV260" s="15" t="s">
        <v>150</v>
      </c>
      <c r="AW260" s="15" t="s">
        <v>33</v>
      </c>
      <c r="AX260" s="15" t="s">
        <v>79</v>
      </c>
      <c r="AY260" s="259" t="s">
        <v>125</v>
      </c>
    </row>
    <row r="261" s="2" customFormat="1" ht="16.5" customHeight="1">
      <c r="A261" s="38"/>
      <c r="B261" s="39"/>
      <c r="C261" s="204" t="s">
        <v>710</v>
      </c>
      <c r="D261" s="204" t="s">
        <v>128</v>
      </c>
      <c r="E261" s="205" t="s">
        <v>481</v>
      </c>
      <c r="F261" s="206" t="s">
        <v>482</v>
      </c>
      <c r="G261" s="207" t="s">
        <v>387</v>
      </c>
      <c r="H261" s="208">
        <v>330.44999999999999</v>
      </c>
      <c r="I261" s="209"/>
      <c r="J261" s="210">
        <f>ROUND(I261*H261,2)</f>
        <v>0</v>
      </c>
      <c r="K261" s="206" t="s">
        <v>132</v>
      </c>
      <c r="L261" s="44"/>
      <c r="M261" s="211" t="s">
        <v>28</v>
      </c>
      <c r="N261" s="212" t="s">
        <v>42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150</v>
      </c>
      <c r="AT261" s="215" t="s">
        <v>128</v>
      </c>
      <c r="AU261" s="215" t="s">
        <v>79</v>
      </c>
      <c r="AY261" s="17" t="s">
        <v>125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79</v>
      </c>
      <c r="BK261" s="216">
        <f>ROUND(I261*H261,2)</f>
        <v>0</v>
      </c>
      <c r="BL261" s="17" t="s">
        <v>150</v>
      </c>
      <c r="BM261" s="215" t="s">
        <v>711</v>
      </c>
    </row>
    <row r="262" s="2" customFormat="1">
      <c r="A262" s="38"/>
      <c r="B262" s="39"/>
      <c r="C262" s="40"/>
      <c r="D262" s="217" t="s">
        <v>135</v>
      </c>
      <c r="E262" s="40"/>
      <c r="F262" s="218" t="s">
        <v>484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135</v>
      </c>
      <c r="AU262" s="17" t="s">
        <v>79</v>
      </c>
    </row>
    <row r="263" s="2" customFormat="1">
      <c r="A263" s="38"/>
      <c r="B263" s="39"/>
      <c r="C263" s="40"/>
      <c r="D263" s="222" t="s">
        <v>137</v>
      </c>
      <c r="E263" s="40"/>
      <c r="F263" s="223" t="s">
        <v>485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79</v>
      </c>
    </row>
    <row r="264" s="2" customFormat="1">
      <c r="A264" s="38"/>
      <c r="B264" s="39"/>
      <c r="C264" s="40"/>
      <c r="D264" s="217" t="s">
        <v>139</v>
      </c>
      <c r="E264" s="40"/>
      <c r="F264" s="224" t="s">
        <v>712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139</v>
      </c>
      <c r="AU264" s="17" t="s">
        <v>79</v>
      </c>
    </row>
    <row r="265" s="13" customFormat="1">
      <c r="A265" s="13"/>
      <c r="B265" s="225"/>
      <c r="C265" s="226"/>
      <c r="D265" s="217" t="s">
        <v>141</v>
      </c>
      <c r="E265" s="227" t="s">
        <v>28</v>
      </c>
      <c r="F265" s="228" t="s">
        <v>713</v>
      </c>
      <c r="G265" s="226"/>
      <c r="H265" s="229">
        <v>322.601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141</v>
      </c>
      <c r="AU265" s="235" t="s">
        <v>79</v>
      </c>
      <c r="AV265" s="13" t="s">
        <v>81</v>
      </c>
      <c r="AW265" s="13" t="s">
        <v>33</v>
      </c>
      <c r="AX265" s="13" t="s">
        <v>71</v>
      </c>
      <c r="AY265" s="235" t="s">
        <v>125</v>
      </c>
    </row>
    <row r="266" s="13" customFormat="1">
      <c r="A266" s="13"/>
      <c r="B266" s="225"/>
      <c r="C266" s="226"/>
      <c r="D266" s="217" t="s">
        <v>141</v>
      </c>
      <c r="E266" s="227" t="s">
        <v>28</v>
      </c>
      <c r="F266" s="228" t="s">
        <v>698</v>
      </c>
      <c r="G266" s="226"/>
      <c r="H266" s="229">
        <v>3.4900000000000002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141</v>
      </c>
      <c r="AU266" s="235" t="s">
        <v>79</v>
      </c>
      <c r="AV266" s="13" t="s">
        <v>81</v>
      </c>
      <c r="AW266" s="13" t="s">
        <v>33</v>
      </c>
      <c r="AX266" s="13" t="s">
        <v>71</v>
      </c>
      <c r="AY266" s="235" t="s">
        <v>125</v>
      </c>
    </row>
    <row r="267" s="13" customFormat="1">
      <c r="A267" s="13"/>
      <c r="B267" s="225"/>
      <c r="C267" s="226"/>
      <c r="D267" s="217" t="s">
        <v>141</v>
      </c>
      <c r="E267" s="227" t="s">
        <v>28</v>
      </c>
      <c r="F267" s="228" t="s">
        <v>705</v>
      </c>
      <c r="G267" s="226"/>
      <c r="H267" s="229">
        <v>4.359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141</v>
      </c>
      <c r="AU267" s="235" t="s">
        <v>79</v>
      </c>
      <c r="AV267" s="13" t="s">
        <v>81</v>
      </c>
      <c r="AW267" s="13" t="s">
        <v>33</v>
      </c>
      <c r="AX267" s="13" t="s">
        <v>71</v>
      </c>
      <c r="AY267" s="235" t="s">
        <v>125</v>
      </c>
    </row>
    <row r="268" s="15" customFormat="1">
      <c r="A268" s="15"/>
      <c r="B268" s="249"/>
      <c r="C268" s="250"/>
      <c r="D268" s="217" t="s">
        <v>141</v>
      </c>
      <c r="E268" s="251" t="s">
        <v>28</v>
      </c>
      <c r="F268" s="252" t="s">
        <v>321</v>
      </c>
      <c r="G268" s="250"/>
      <c r="H268" s="253">
        <v>330.44999999999999</v>
      </c>
      <c r="I268" s="254"/>
      <c r="J268" s="250"/>
      <c r="K268" s="250"/>
      <c r="L268" s="255"/>
      <c r="M268" s="256"/>
      <c r="N268" s="257"/>
      <c r="O268" s="257"/>
      <c r="P268" s="257"/>
      <c r="Q268" s="257"/>
      <c r="R268" s="257"/>
      <c r="S268" s="257"/>
      <c r="T268" s="25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9" t="s">
        <v>141</v>
      </c>
      <c r="AU268" s="259" t="s">
        <v>79</v>
      </c>
      <c r="AV268" s="15" t="s">
        <v>150</v>
      </c>
      <c r="AW268" s="15" t="s">
        <v>33</v>
      </c>
      <c r="AX268" s="15" t="s">
        <v>79</v>
      </c>
      <c r="AY268" s="259" t="s">
        <v>125</v>
      </c>
    </row>
    <row r="269" s="2" customFormat="1" ht="24.15" customHeight="1">
      <c r="A269" s="38"/>
      <c r="B269" s="39"/>
      <c r="C269" s="204" t="s">
        <v>714</v>
      </c>
      <c r="D269" s="204" t="s">
        <v>128</v>
      </c>
      <c r="E269" s="205" t="s">
        <v>715</v>
      </c>
      <c r="F269" s="206" t="s">
        <v>716</v>
      </c>
      <c r="G269" s="207" t="s">
        <v>462</v>
      </c>
      <c r="H269" s="208">
        <v>4.359</v>
      </c>
      <c r="I269" s="209"/>
      <c r="J269" s="210">
        <f>ROUND(I269*H269,2)</f>
        <v>0</v>
      </c>
      <c r="K269" s="206" t="s">
        <v>132</v>
      </c>
      <c r="L269" s="44"/>
      <c r="M269" s="211" t="s">
        <v>28</v>
      </c>
      <c r="N269" s="212" t="s">
        <v>42</v>
      </c>
      <c r="O269" s="84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150</v>
      </c>
      <c r="AT269" s="215" t="s">
        <v>128</v>
      </c>
      <c r="AU269" s="215" t="s">
        <v>79</v>
      </c>
      <c r="AY269" s="17" t="s">
        <v>125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79</v>
      </c>
      <c r="BK269" s="216">
        <f>ROUND(I269*H269,2)</f>
        <v>0</v>
      </c>
      <c r="BL269" s="17" t="s">
        <v>150</v>
      </c>
      <c r="BM269" s="215" t="s">
        <v>717</v>
      </c>
    </row>
    <row r="270" s="2" customFormat="1">
      <c r="A270" s="38"/>
      <c r="B270" s="39"/>
      <c r="C270" s="40"/>
      <c r="D270" s="217" t="s">
        <v>135</v>
      </c>
      <c r="E270" s="40"/>
      <c r="F270" s="218" t="s">
        <v>718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135</v>
      </c>
      <c r="AU270" s="17" t="s">
        <v>79</v>
      </c>
    </row>
    <row r="271" s="2" customFormat="1">
      <c r="A271" s="38"/>
      <c r="B271" s="39"/>
      <c r="C271" s="40"/>
      <c r="D271" s="222" t="s">
        <v>137</v>
      </c>
      <c r="E271" s="40"/>
      <c r="F271" s="223" t="s">
        <v>719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137</v>
      </c>
      <c r="AU271" s="17" t="s">
        <v>79</v>
      </c>
    </row>
    <row r="272" s="13" customFormat="1">
      <c r="A272" s="13"/>
      <c r="B272" s="225"/>
      <c r="C272" s="226"/>
      <c r="D272" s="217" t="s">
        <v>141</v>
      </c>
      <c r="E272" s="227" t="s">
        <v>28</v>
      </c>
      <c r="F272" s="228" t="s">
        <v>705</v>
      </c>
      <c r="G272" s="226"/>
      <c r="H272" s="229">
        <v>4.359</v>
      </c>
      <c r="I272" s="230"/>
      <c r="J272" s="226"/>
      <c r="K272" s="226"/>
      <c r="L272" s="231"/>
      <c r="M272" s="236"/>
      <c r="N272" s="237"/>
      <c r="O272" s="237"/>
      <c r="P272" s="237"/>
      <c r="Q272" s="237"/>
      <c r="R272" s="237"/>
      <c r="S272" s="237"/>
      <c r="T272" s="23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141</v>
      </c>
      <c r="AU272" s="235" t="s">
        <v>79</v>
      </c>
      <c r="AV272" s="13" t="s">
        <v>81</v>
      </c>
      <c r="AW272" s="13" t="s">
        <v>33</v>
      </c>
      <c r="AX272" s="13" t="s">
        <v>79</v>
      </c>
      <c r="AY272" s="235" t="s">
        <v>125</v>
      </c>
    </row>
    <row r="273" s="2" customFormat="1" ht="6.96" customHeight="1">
      <c r="A273" s="38"/>
      <c r="B273" s="59"/>
      <c r="C273" s="60"/>
      <c r="D273" s="60"/>
      <c r="E273" s="60"/>
      <c r="F273" s="60"/>
      <c r="G273" s="60"/>
      <c r="H273" s="60"/>
      <c r="I273" s="60"/>
      <c r="J273" s="60"/>
      <c r="K273" s="60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61/GmKQQsozIlZcPs8DAgAXt6APec6SfeOvi6dJY0WA1E8fP9asL1p95WQExtYRrjYWdryI7cHOIamScF1y/ag==" hashValue="H6fZ67+nFuZCubDWScWSAWk6EicMThYLeXfpZcV49K9Jt5mFQ3uH6hOTD6qsluqH3B678SEu3hTE8Wddzd+Z8g==" algorithmName="SHA-512" password="CC05"/>
  <autoFilter ref="C88:K27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113106122"/>
    <hyperlink ref="F99" r:id="rId2" display="https://podminky.urs.cz/item/CS_URS_2024_02/113107223"/>
    <hyperlink ref="F103" r:id="rId3" display="https://podminky.urs.cz/item/CS_URS_2024_01/113154123"/>
    <hyperlink ref="F108" r:id="rId4" display="https://podminky.urs.cz/item/CS_URS_2024_02/113202111"/>
    <hyperlink ref="F113" r:id="rId5" display="https://podminky.urs.cz/item/CS_URS_2024_02/122251104"/>
    <hyperlink ref="F117" r:id="rId6" display="https://podminky.urs.cz/item/CS_URS_2024_02/162251102"/>
    <hyperlink ref="F123" r:id="rId7" display="https://podminky.urs.cz/item/CS_URS_2024_02/162751117"/>
    <hyperlink ref="F129" r:id="rId8" display="https://podminky.urs.cz/item/CS_URS_2024_02/171201231"/>
    <hyperlink ref="F135" r:id="rId9" display="https://podminky.urs.cz/item/CS_URS_2024_02/171251201"/>
    <hyperlink ref="F139" r:id="rId10" display="https://podminky.urs.cz/item/CS_URS_2024_02/181311104"/>
    <hyperlink ref="F143" r:id="rId11" display="https://podminky.urs.cz/item/CS_URS_2024_02/181411132"/>
    <hyperlink ref="F150" r:id="rId12" display="https://podminky.urs.cz/item/CS_URS_2024_02/275311126"/>
    <hyperlink ref="F156" r:id="rId13" display="https://podminky.urs.cz/item/CS_URS_2024_02/348171111"/>
    <hyperlink ref="F166" r:id="rId14" display="https://podminky.urs.cz/item/CS_URS_2024_02/564801112"/>
    <hyperlink ref="F170" r:id="rId15" display="https://podminky.urs.cz/item/CS_URS_2024_02/564861011"/>
    <hyperlink ref="F174" r:id="rId16" display="https://podminky.urs.cz/item/CS_URS_2024_02/596811121"/>
    <hyperlink ref="F187" r:id="rId17" display="https://podminky.urs.cz/item/CS_URS_2024_02/911331131"/>
    <hyperlink ref="F191" r:id="rId18" display="https://podminky.urs.cz/item/CS_URS_2024_02/916131113"/>
    <hyperlink ref="F199" r:id="rId19" display="https://podminky.urs.cz/item/CS_URS_2024_02/916132112"/>
    <hyperlink ref="F208" r:id="rId20" display="https://podminky.urs.cz/item/CS_URS_2024_02/916231212"/>
    <hyperlink ref="F215" r:id="rId21" display="https://podminky.urs.cz/item/CS_URS_2024_02/919735112"/>
    <hyperlink ref="F219" r:id="rId22" display="https://podminky.urs.cz/item/CS_URS_2024_02/966005111"/>
    <hyperlink ref="F223" r:id="rId23" display="https://podminky.urs.cz/item/CS_URS_2024_02/966005311"/>
    <hyperlink ref="F227" r:id="rId24" display="https://podminky.urs.cz/item/CS_URS_2024_02/998223011"/>
    <hyperlink ref="F232" r:id="rId25" display="https://podminky.urs.cz/item/CS_URS_2024_02/767163122"/>
    <hyperlink ref="F240" r:id="rId26" display="https://podminky.urs.cz/item/CS_URS_2024_02/997013875"/>
    <hyperlink ref="F244" r:id="rId27" display="https://podminky.urs.cz/item/CS_URS_2024_02/997211111"/>
    <hyperlink ref="F249" r:id="rId28" display="https://podminky.urs.cz/item/CS_URS_2024_02/997211211"/>
    <hyperlink ref="F255" r:id="rId29" display="https://podminky.urs.cz/item/CS_URS_2024_02/997211511"/>
    <hyperlink ref="F263" r:id="rId30" display="https://podminky.urs.cz/item/CS_URS_2024_02/997211519"/>
    <hyperlink ref="F271" r:id="rId31" display="https://podminky.urs.cz/item/CS_URS_2024_02/9972218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Šternberk – Most přes Sprchový potok (u tenisových kurtů)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720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10. 10. 2024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99</v>
      </c>
      <c r="F21" s="38"/>
      <c r="G21" s="38"/>
      <c r="H21" s="38"/>
      <c r="I21" s="132" t="s">
        <v>29</v>
      </c>
      <c r="J21" s="136" t="s">
        <v>100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ROUND((SUM(BE92:BE354)),  2)</f>
        <v>0</v>
      </c>
      <c r="G33" s="38"/>
      <c r="H33" s="38"/>
      <c r="I33" s="148">
        <v>0.20999999999999999</v>
      </c>
      <c r="J33" s="147">
        <f>ROUND(((SUM(BE92:BE354))*I33),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ROUND((SUM(BF92:BF354)),  2)</f>
        <v>0</v>
      </c>
      <c r="G34" s="38"/>
      <c r="H34" s="38"/>
      <c r="I34" s="148">
        <v>0.14999999999999999</v>
      </c>
      <c r="J34" s="147">
        <f>ROUND(((SUM(BF92:BF354))*I34),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ROUND((SUM(BG92:BG354)),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ROUND((SUM(BH92:BH354)),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ROUND((SUM(BI92:BI354)),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Šternberk – Most přes Sprchový potok (u tenisových kurtů)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SO 102 - Chodník podél tenisových kurtů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10. 10. 2024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hidden="1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502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504</v>
      </c>
      <c r="E62" s="174"/>
      <c r="F62" s="174"/>
      <c r="G62" s="174"/>
      <c r="H62" s="174"/>
      <c r="I62" s="174"/>
      <c r="J62" s="175">
        <f>J126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721</v>
      </c>
      <c r="E63" s="174"/>
      <c r="F63" s="174"/>
      <c r="G63" s="174"/>
      <c r="H63" s="174"/>
      <c r="I63" s="174"/>
      <c r="J63" s="175">
        <f>J143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255</v>
      </c>
      <c r="E64" s="174"/>
      <c r="F64" s="174"/>
      <c r="G64" s="174"/>
      <c r="H64" s="174"/>
      <c r="I64" s="174"/>
      <c r="J64" s="175">
        <f>J148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106</v>
      </c>
      <c r="E65" s="174"/>
      <c r="F65" s="174"/>
      <c r="G65" s="174"/>
      <c r="H65" s="174"/>
      <c r="I65" s="174"/>
      <c r="J65" s="175">
        <f>J160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505</v>
      </c>
      <c r="E66" s="174"/>
      <c r="F66" s="174"/>
      <c r="G66" s="174"/>
      <c r="H66" s="174"/>
      <c r="I66" s="174"/>
      <c r="J66" s="175">
        <f>J203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506</v>
      </c>
      <c r="E67" s="168"/>
      <c r="F67" s="168"/>
      <c r="G67" s="168"/>
      <c r="H67" s="168"/>
      <c r="I67" s="168"/>
      <c r="J67" s="169">
        <f>J207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507</v>
      </c>
      <c r="E68" s="174"/>
      <c r="F68" s="174"/>
      <c r="G68" s="174"/>
      <c r="H68" s="174"/>
      <c r="I68" s="174"/>
      <c r="J68" s="175">
        <f>J208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5"/>
      <c r="C69" s="166"/>
      <c r="D69" s="167" t="s">
        <v>256</v>
      </c>
      <c r="E69" s="168"/>
      <c r="F69" s="168"/>
      <c r="G69" s="168"/>
      <c r="H69" s="168"/>
      <c r="I69" s="168"/>
      <c r="J69" s="169">
        <f>J216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65"/>
      <c r="C70" s="166"/>
      <c r="D70" s="167" t="s">
        <v>722</v>
      </c>
      <c r="E70" s="168"/>
      <c r="F70" s="168"/>
      <c r="G70" s="168"/>
      <c r="H70" s="168"/>
      <c r="I70" s="168"/>
      <c r="J70" s="169">
        <f>J280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9" customFormat="1" ht="24.96" customHeight="1">
      <c r="A71" s="9"/>
      <c r="B71" s="165"/>
      <c r="C71" s="166"/>
      <c r="D71" s="167" t="s">
        <v>723</v>
      </c>
      <c r="E71" s="168"/>
      <c r="F71" s="168"/>
      <c r="G71" s="168"/>
      <c r="H71" s="168"/>
      <c r="I71" s="168"/>
      <c r="J71" s="169">
        <f>J302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9" customFormat="1" ht="24.96" customHeight="1">
      <c r="A72" s="9"/>
      <c r="B72" s="165"/>
      <c r="C72" s="166"/>
      <c r="D72" s="167" t="s">
        <v>258</v>
      </c>
      <c r="E72" s="168"/>
      <c r="F72" s="168"/>
      <c r="G72" s="168"/>
      <c r="H72" s="168"/>
      <c r="I72" s="168"/>
      <c r="J72" s="169">
        <f>J325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110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Šternberk – Most přes Sprchový potok (u tenisových kurtů)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96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>SO 102 - Chodník podél tenisových kurtů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22</v>
      </c>
      <c r="D86" s="40"/>
      <c r="E86" s="40"/>
      <c r="F86" s="27" t="str">
        <f>F12</f>
        <v xml:space="preserve"> </v>
      </c>
      <c r="G86" s="40"/>
      <c r="H86" s="40"/>
      <c r="I86" s="32" t="s">
        <v>24</v>
      </c>
      <c r="J86" s="72" t="str">
        <f>IF(J12="","",J12)</f>
        <v>10. 10. 2024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26</v>
      </c>
      <c r="D88" s="40"/>
      <c r="E88" s="40"/>
      <c r="F88" s="27" t="str">
        <f>E15</f>
        <v xml:space="preserve"> </v>
      </c>
      <c r="G88" s="40"/>
      <c r="H88" s="40"/>
      <c r="I88" s="32" t="s">
        <v>32</v>
      </c>
      <c r="J88" s="36" t="str">
        <f>E21</f>
        <v>Midakon s.r.o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30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111</v>
      </c>
      <c r="D91" s="180" t="s">
        <v>56</v>
      </c>
      <c r="E91" s="180" t="s">
        <v>52</v>
      </c>
      <c r="F91" s="180" t="s">
        <v>53</v>
      </c>
      <c r="G91" s="180" t="s">
        <v>112</v>
      </c>
      <c r="H91" s="180" t="s">
        <v>113</v>
      </c>
      <c r="I91" s="180" t="s">
        <v>114</v>
      </c>
      <c r="J91" s="180" t="s">
        <v>103</v>
      </c>
      <c r="K91" s="181" t="s">
        <v>115</v>
      </c>
      <c r="L91" s="182"/>
      <c r="M91" s="92" t="s">
        <v>28</v>
      </c>
      <c r="N91" s="93" t="s">
        <v>41</v>
      </c>
      <c r="O91" s="93" t="s">
        <v>116</v>
      </c>
      <c r="P91" s="93" t="s">
        <v>117</v>
      </c>
      <c r="Q91" s="93" t="s">
        <v>118</v>
      </c>
      <c r="R91" s="93" t="s">
        <v>119</v>
      </c>
      <c r="S91" s="93" t="s">
        <v>120</v>
      </c>
      <c r="T91" s="94" t="s">
        <v>121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122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P93+P207+P216+P280+P302+P325</f>
        <v>0</v>
      </c>
      <c r="Q92" s="96"/>
      <c r="R92" s="185">
        <f>R93+R207+R216+R280+R302+R325</f>
        <v>154.71622567999998</v>
      </c>
      <c r="S92" s="96"/>
      <c r="T92" s="186">
        <f>T93+T207+T216+T280+T302+T325</f>
        <v>30.249727000000004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104</v>
      </c>
      <c r="BK92" s="187">
        <f>BK93+BK207+BK216+BK280+BK302+BK325</f>
        <v>0</v>
      </c>
    </row>
    <row r="93" s="12" customFormat="1" ht="25.92" customHeight="1">
      <c r="A93" s="12"/>
      <c r="B93" s="188"/>
      <c r="C93" s="189"/>
      <c r="D93" s="190" t="s">
        <v>70</v>
      </c>
      <c r="E93" s="191" t="s">
        <v>123</v>
      </c>
      <c r="F93" s="191" t="s">
        <v>124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P94+P126+P143+P148+P160+P203</f>
        <v>0</v>
      </c>
      <c r="Q93" s="196"/>
      <c r="R93" s="197">
        <f>R94+R126+R143+R148+R160+R203</f>
        <v>152.56499267999999</v>
      </c>
      <c r="S93" s="196"/>
      <c r="T93" s="198">
        <f>T94+T126+T143+T148+T160+T203</f>
        <v>28.080172000000005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79</v>
      </c>
      <c r="AT93" s="200" t="s">
        <v>70</v>
      </c>
      <c r="AU93" s="200" t="s">
        <v>71</v>
      </c>
      <c r="AY93" s="199" t="s">
        <v>125</v>
      </c>
      <c r="BK93" s="201">
        <f>BK94+BK126+BK143+BK148+BK160+BK203</f>
        <v>0</v>
      </c>
    </row>
    <row r="94" s="12" customFormat="1" ht="22.8" customHeight="1">
      <c r="A94" s="12"/>
      <c r="B94" s="188"/>
      <c r="C94" s="189"/>
      <c r="D94" s="190" t="s">
        <v>70</v>
      </c>
      <c r="E94" s="202" t="s">
        <v>81</v>
      </c>
      <c r="F94" s="202" t="s">
        <v>564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SUM(P95:P125)</f>
        <v>0</v>
      </c>
      <c r="Q94" s="196"/>
      <c r="R94" s="197">
        <f>SUM(R95:R125)</f>
        <v>86.824020079999997</v>
      </c>
      <c r="S94" s="196"/>
      <c r="T94" s="198">
        <f>SUM(T95:T125)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79</v>
      </c>
      <c r="AY94" s="199" t="s">
        <v>125</v>
      </c>
      <c r="BK94" s="201">
        <f>SUM(BK95:BK125)</f>
        <v>0</v>
      </c>
    </row>
    <row r="95" s="2" customFormat="1" ht="16.5" customHeight="1">
      <c r="A95" s="38"/>
      <c r="B95" s="39"/>
      <c r="C95" s="204" t="s">
        <v>79</v>
      </c>
      <c r="D95" s="204" t="s">
        <v>128</v>
      </c>
      <c r="E95" s="205" t="s">
        <v>724</v>
      </c>
      <c r="F95" s="206" t="s">
        <v>725</v>
      </c>
      <c r="G95" s="207" t="s">
        <v>378</v>
      </c>
      <c r="H95" s="208">
        <v>2.1600000000000001</v>
      </c>
      <c r="I95" s="209"/>
      <c r="J95" s="210">
        <f>ROUND(I95*H95,2)</f>
        <v>0</v>
      </c>
      <c r="K95" s="206" t="s">
        <v>132</v>
      </c>
      <c r="L95" s="44"/>
      <c r="M95" s="211" t="s">
        <v>28</v>
      </c>
      <c r="N95" s="212" t="s">
        <v>42</v>
      </c>
      <c r="O95" s="84"/>
      <c r="P95" s="213">
        <f>O95*H95</f>
        <v>0</v>
      </c>
      <c r="Q95" s="213">
        <v>2.3010199999999998</v>
      </c>
      <c r="R95" s="213">
        <f>Q95*H95</f>
        <v>4.9702032000000003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150</v>
      </c>
      <c r="AT95" s="215" t="s">
        <v>128</v>
      </c>
      <c r="AU95" s="215" t="s">
        <v>81</v>
      </c>
      <c r="AY95" s="17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79</v>
      </c>
      <c r="BK95" s="216">
        <f>ROUND(I95*H95,2)</f>
        <v>0</v>
      </c>
      <c r="BL95" s="17" t="s">
        <v>150</v>
      </c>
      <c r="BM95" s="215" t="s">
        <v>726</v>
      </c>
    </row>
    <row r="96" s="2" customFormat="1">
      <c r="A96" s="38"/>
      <c r="B96" s="39"/>
      <c r="C96" s="40"/>
      <c r="D96" s="217" t="s">
        <v>135</v>
      </c>
      <c r="E96" s="40"/>
      <c r="F96" s="218" t="s">
        <v>725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81</v>
      </c>
    </row>
    <row r="97" s="2" customFormat="1">
      <c r="A97" s="38"/>
      <c r="B97" s="39"/>
      <c r="C97" s="40"/>
      <c r="D97" s="222" t="s">
        <v>137</v>
      </c>
      <c r="E97" s="40"/>
      <c r="F97" s="223" t="s">
        <v>727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81</v>
      </c>
    </row>
    <row r="98" s="13" customFormat="1">
      <c r="A98" s="13"/>
      <c r="B98" s="225"/>
      <c r="C98" s="226"/>
      <c r="D98" s="217" t="s">
        <v>141</v>
      </c>
      <c r="E98" s="227" t="s">
        <v>28</v>
      </c>
      <c r="F98" s="228" t="s">
        <v>728</v>
      </c>
      <c r="G98" s="226"/>
      <c r="H98" s="229">
        <v>2.1600000000000001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141</v>
      </c>
      <c r="AU98" s="235" t="s">
        <v>81</v>
      </c>
      <c r="AV98" s="13" t="s">
        <v>81</v>
      </c>
      <c r="AW98" s="13" t="s">
        <v>33</v>
      </c>
      <c r="AX98" s="13" t="s">
        <v>79</v>
      </c>
      <c r="AY98" s="235" t="s">
        <v>125</v>
      </c>
    </row>
    <row r="99" s="2" customFormat="1" ht="24.15" customHeight="1">
      <c r="A99" s="38"/>
      <c r="B99" s="39"/>
      <c r="C99" s="204" t="s">
        <v>81</v>
      </c>
      <c r="D99" s="204" t="s">
        <v>128</v>
      </c>
      <c r="E99" s="205" t="s">
        <v>729</v>
      </c>
      <c r="F99" s="206" t="s">
        <v>730</v>
      </c>
      <c r="G99" s="207" t="s">
        <v>262</v>
      </c>
      <c r="H99" s="208">
        <v>84</v>
      </c>
      <c r="I99" s="209"/>
      <c r="J99" s="210">
        <f>ROUND(I99*H99,2)</f>
        <v>0</v>
      </c>
      <c r="K99" s="206" t="s">
        <v>132</v>
      </c>
      <c r="L99" s="44"/>
      <c r="M99" s="211" t="s">
        <v>28</v>
      </c>
      <c r="N99" s="212" t="s">
        <v>42</v>
      </c>
      <c r="O99" s="84"/>
      <c r="P99" s="213">
        <f>O99*H99</f>
        <v>0</v>
      </c>
      <c r="Q99" s="213">
        <v>0.27411000000000002</v>
      </c>
      <c r="R99" s="213">
        <f>Q99*H99</f>
        <v>23.02524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150</v>
      </c>
      <c r="AT99" s="215" t="s">
        <v>128</v>
      </c>
      <c r="AU99" s="215" t="s">
        <v>81</v>
      </c>
      <c r="AY99" s="17" t="s">
        <v>125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79</v>
      </c>
      <c r="BK99" s="216">
        <f>ROUND(I99*H99,2)</f>
        <v>0</v>
      </c>
      <c r="BL99" s="17" t="s">
        <v>150</v>
      </c>
      <c r="BM99" s="215" t="s">
        <v>731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732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81</v>
      </c>
    </row>
    <row r="101" s="2" customFormat="1">
      <c r="A101" s="38"/>
      <c r="B101" s="39"/>
      <c r="C101" s="40"/>
      <c r="D101" s="222" t="s">
        <v>137</v>
      </c>
      <c r="E101" s="40"/>
      <c r="F101" s="223" t="s">
        <v>733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137</v>
      </c>
      <c r="AU101" s="17" t="s">
        <v>81</v>
      </c>
    </row>
    <row r="102" s="14" customFormat="1">
      <c r="A102" s="14"/>
      <c r="B102" s="239"/>
      <c r="C102" s="240"/>
      <c r="D102" s="217" t="s">
        <v>141</v>
      </c>
      <c r="E102" s="241" t="s">
        <v>28</v>
      </c>
      <c r="F102" s="242" t="s">
        <v>734</v>
      </c>
      <c r="G102" s="240"/>
      <c r="H102" s="241" t="s">
        <v>28</v>
      </c>
      <c r="I102" s="243"/>
      <c r="J102" s="240"/>
      <c r="K102" s="240"/>
      <c r="L102" s="244"/>
      <c r="M102" s="245"/>
      <c r="N102" s="246"/>
      <c r="O102" s="246"/>
      <c r="P102" s="246"/>
      <c r="Q102" s="246"/>
      <c r="R102" s="246"/>
      <c r="S102" s="246"/>
      <c r="T102" s="247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8" t="s">
        <v>141</v>
      </c>
      <c r="AU102" s="248" t="s">
        <v>81</v>
      </c>
      <c r="AV102" s="14" t="s">
        <v>79</v>
      </c>
      <c r="AW102" s="14" t="s">
        <v>33</v>
      </c>
      <c r="AX102" s="14" t="s">
        <v>71</v>
      </c>
      <c r="AY102" s="248" t="s">
        <v>125</v>
      </c>
    </row>
    <row r="103" s="13" customFormat="1">
      <c r="A103" s="13"/>
      <c r="B103" s="225"/>
      <c r="C103" s="226"/>
      <c r="D103" s="217" t="s">
        <v>141</v>
      </c>
      <c r="E103" s="227" t="s">
        <v>28</v>
      </c>
      <c r="F103" s="228" t="s">
        <v>735</v>
      </c>
      <c r="G103" s="226"/>
      <c r="H103" s="229">
        <v>84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141</v>
      </c>
      <c r="AU103" s="235" t="s">
        <v>81</v>
      </c>
      <c r="AV103" s="13" t="s">
        <v>81</v>
      </c>
      <c r="AW103" s="13" t="s">
        <v>33</v>
      </c>
      <c r="AX103" s="13" t="s">
        <v>79</v>
      </c>
      <c r="AY103" s="235" t="s">
        <v>125</v>
      </c>
    </row>
    <row r="104" s="2" customFormat="1" ht="16.5" customHeight="1">
      <c r="A104" s="38"/>
      <c r="B104" s="39"/>
      <c r="C104" s="204" t="s">
        <v>151</v>
      </c>
      <c r="D104" s="204" t="s">
        <v>128</v>
      </c>
      <c r="E104" s="205" t="s">
        <v>736</v>
      </c>
      <c r="F104" s="206" t="s">
        <v>737</v>
      </c>
      <c r="G104" s="207" t="s">
        <v>378</v>
      </c>
      <c r="H104" s="208">
        <v>22.102</v>
      </c>
      <c r="I104" s="209"/>
      <c r="J104" s="210">
        <f>ROUND(I104*H104,2)</f>
        <v>0</v>
      </c>
      <c r="K104" s="206" t="s">
        <v>132</v>
      </c>
      <c r="L104" s="44"/>
      <c r="M104" s="211" t="s">
        <v>28</v>
      </c>
      <c r="N104" s="212" t="s">
        <v>42</v>
      </c>
      <c r="O104" s="84"/>
      <c r="P104" s="213">
        <f>O104*H104</f>
        <v>0</v>
      </c>
      <c r="Q104" s="213">
        <v>2.5505399999999998</v>
      </c>
      <c r="R104" s="213">
        <f>Q104*H104</f>
        <v>56.372035079999996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150</v>
      </c>
      <c r="AT104" s="215" t="s">
        <v>128</v>
      </c>
      <c r="AU104" s="215" t="s">
        <v>81</v>
      </c>
      <c r="AY104" s="17" t="s">
        <v>125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79</v>
      </c>
      <c r="BK104" s="216">
        <f>ROUND(I104*H104,2)</f>
        <v>0</v>
      </c>
      <c r="BL104" s="17" t="s">
        <v>150</v>
      </c>
      <c r="BM104" s="215" t="s">
        <v>738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739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81</v>
      </c>
    </row>
    <row r="106" s="2" customFormat="1">
      <c r="A106" s="38"/>
      <c r="B106" s="39"/>
      <c r="C106" s="40"/>
      <c r="D106" s="222" t="s">
        <v>137</v>
      </c>
      <c r="E106" s="40"/>
      <c r="F106" s="223" t="s">
        <v>740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137</v>
      </c>
      <c r="AU106" s="17" t="s">
        <v>81</v>
      </c>
    </row>
    <row r="107" s="13" customFormat="1">
      <c r="A107" s="13"/>
      <c r="B107" s="225"/>
      <c r="C107" s="226"/>
      <c r="D107" s="217" t="s">
        <v>141</v>
      </c>
      <c r="E107" s="227" t="s">
        <v>28</v>
      </c>
      <c r="F107" s="228" t="s">
        <v>741</v>
      </c>
      <c r="G107" s="226"/>
      <c r="H107" s="229">
        <v>22.102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141</v>
      </c>
      <c r="AU107" s="235" t="s">
        <v>81</v>
      </c>
      <c r="AV107" s="13" t="s">
        <v>81</v>
      </c>
      <c r="AW107" s="13" t="s">
        <v>33</v>
      </c>
      <c r="AX107" s="13" t="s">
        <v>79</v>
      </c>
      <c r="AY107" s="235" t="s">
        <v>125</v>
      </c>
    </row>
    <row r="108" s="2" customFormat="1" ht="16.5" customHeight="1">
      <c r="A108" s="38"/>
      <c r="B108" s="39"/>
      <c r="C108" s="204" t="s">
        <v>150</v>
      </c>
      <c r="D108" s="204" t="s">
        <v>128</v>
      </c>
      <c r="E108" s="205" t="s">
        <v>742</v>
      </c>
      <c r="F108" s="206" t="s">
        <v>743</v>
      </c>
      <c r="G108" s="207" t="s">
        <v>554</v>
      </c>
      <c r="H108" s="208">
        <v>120.81999999999999</v>
      </c>
      <c r="I108" s="209"/>
      <c r="J108" s="210">
        <f>ROUND(I108*H108,2)</f>
        <v>0</v>
      </c>
      <c r="K108" s="206" t="s">
        <v>132</v>
      </c>
      <c r="L108" s="44"/>
      <c r="M108" s="211" t="s">
        <v>28</v>
      </c>
      <c r="N108" s="212" t="s">
        <v>42</v>
      </c>
      <c r="O108" s="84"/>
      <c r="P108" s="213">
        <f>O108*H108</f>
        <v>0</v>
      </c>
      <c r="Q108" s="213">
        <v>0.0012999999999999999</v>
      </c>
      <c r="R108" s="213">
        <f>Q108*H108</f>
        <v>0.15706599999999998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150</v>
      </c>
      <c r="AT108" s="215" t="s">
        <v>128</v>
      </c>
      <c r="AU108" s="215" t="s">
        <v>81</v>
      </c>
      <c r="AY108" s="17" t="s">
        <v>125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79</v>
      </c>
      <c r="BK108" s="216">
        <f>ROUND(I108*H108,2)</f>
        <v>0</v>
      </c>
      <c r="BL108" s="17" t="s">
        <v>150</v>
      </c>
      <c r="BM108" s="215" t="s">
        <v>744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745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81</v>
      </c>
    </row>
    <row r="110" s="2" customFormat="1">
      <c r="A110" s="38"/>
      <c r="B110" s="39"/>
      <c r="C110" s="40"/>
      <c r="D110" s="222" t="s">
        <v>137</v>
      </c>
      <c r="E110" s="40"/>
      <c r="F110" s="223" t="s">
        <v>746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81</v>
      </c>
    </row>
    <row r="111" s="13" customFormat="1">
      <c r="A111" s="13"/>
      <c r="B111" s="225"/>
      <c r="C111" s="226"/>
      <c r="D111" s="217" t="s">
        <v>141</v>
      </c>
      <c r="E111" s="227" t="s">
        <v>28</v>
      </c>
      <c r="F111" s="228" t="s">
        <v>747</v>
      </c>
      <c r="G111" s="226"/>
      <c r="H111" s="229">
        <v>120.81999999999999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141</v>
      </c>
      <c r="AU111" s="235" t="s">
        <v>81</v>
      </c>
      <c r="AV111" s="13" t="s">
        <v>81</v>
      </c>
      <c r="AW111" s="13" t="s">
        <v>33</v>
      </c>
      <c r="AX111" s="13" t="s">
        <v>79</v>
      </c>
      <c r="AY111" s="235" t="s">
        <v>125</v>
      </c>
    </row>
    <row r="112" s="2" customFormat="1" ht="16.5" customHeight="1">
      <c r="A112" s="38"/>
      <c r="B112" s="39"/>
      <c r="C112" s="204" t="s">
        <v>164</v>
      </c>
      <c r="D112" s="204" t="s">
        <v>128</v>
      </c>
      <c r="E112" s="205" t="s">
        <v>748</v>
      </c>
      <c r="F112" s="206" t="s">
        <v>749</v>
      </c>
      <c r="G112" s="207" t="s">
        <v>554</v>
      </c>
      <c r="H112" s="208">
        <v>120.81999999999999</v>
      </c>
      <c r="I112" s="209"/>
      <c r="J112" s="210">
        <f>ROUND(I112*H112,2)</f>
        <v>0</v>
      </c>
      <c r="K112" s="206" t="s">
        <v>132</v>
      </c>
      <c r="L112" s="44"/>
      <c r="M112" s="211" t="s">
        <v>28</v>
      </c>
      <c r="N112" s="212" t="s">
        <v>42</v>
      </c>
      <c r="O112" s="84"/>
      <c r="P112" s="213">
        <f>O112*H112</f>
        <v>0</v>
      </c>
      <c r="Q112" s="213">
        <v>4.0000000000000003E-05</v>
      </c>
      <c r="R112" s="213">
        <f>Q112*H112</f>
        <v>0.0048327999999999999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150</v>
      </c>
      <c r="AT112" s="215" t="s">
        <v>128</v>
      </c>
      <c r="AU112" s="215" t="s">
        <v>81</v>
      </c>
      <c r="AY112" s="17" t="s">
        <v>125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79</v>
      </c>
      <c r="BK112" s="216">
        <f>ROUND(I112*H112,2)</f>
        <v>0</v>
      </c>
      <c r="BL112" s="17" t="s">
        <v>150</v>
      </c>
      <c r="BM112" s="215" t="s">
        <v>750</v>
      </c>
    </row>
    <row r="113" s="2" customFormat="1">
      <c r="A113" s="38"/>
      <c r="B113" s="39"/>
      <c r="C113" s="40"/>
      <c r="D113" s="217" t="s">
        <v>135</v>
      </c>
      <c r="E113" s="40"/>
      <c r="F113" s="218" t="s">
        <v>751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135</v>
      </c>
      <c r="AU113" s="17" t="s">
        <v>81</v>
      </c>
    </row>
    <row r="114" s="2" customFormat="1">
      <c r="A114" s="38"/>
      <c r="B114" s="39"/>
      <c r="C114" s="40"/>
      <c r="D114" s="222" t="s">
        <v>137</v>
      </c>
      <c r="E114" s="40"/>
      <c r="F114" s="223" t="s">
        <v>752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137</v>
      </c>
      <c r="AU114" s="17" t="s">
        <v>81</v>
      </c>
    </row>
    <row r="115" s="13" customFormat="1">
      <c r="A115" s="13"/>
      <c r="B115" s="225"/>
      <c r="C115" s="226"/>
      <c r="D115" s="217" t="s">
        <v>141</v>
      </c>
      <c r="E115" s="227" t="s">
        <v>28</v>
      </c>
      <c r="F115" s="228" t="s">
        <v>753</v>
      </c>
      <c r="G115" s="226"/>
      <c r="H115" s="229">
        <v>120.81999999999999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141</v>
      </c>
      <c r="AU115" s="235" t="s">
        <v>81</v>
      </c>
      <c r="AV115" s="13" t="s">
        <v>81</v>
      </c>
      <c r="AW115" s="13" t="s">
        <v>33</v>
      </c>
      <c r="AX115" s="13" t="s">
        <v>79</v>
      </c>
      <c r="AY115" s="235" t="s">
        <v>125</v>
      </c>
    </row>
    <row r="116" s="2" customFormat="1" ht="16.5" customHeight="1">
      <c r="A116" s="38"/>
      <c r="B116" s="39"/>
      <c r="C116" s="204" t="s">
        <v>170</v>
      </c>
      <c r="D116" s="204" t="s">
        <v>128</v>
      </c>
      <c r="E116" s="205" t="s">
        <v>754</v>
      </c>
      <c r="F116" s="206" t="s">
        <v>755</v>
      </c>
      <c r="G116" s="207" t="s">
        <v>387</v>
      </c>
      <c r="H116" s="208">
        <v>2.21</v>
      </c>
      <c r="I116" s="209"/>
      <c r="J116" s="210">
        <f>ROUND(I116*H116,2)</f>
        <v>0</v>
      </c>
      <c r="K116" s="206" t="s">
        <v>132</v>
      </c>
      <c r="L116" s="44"/>
      <c r="M116" s="211" t="s">
        <v>28</v>
      </c>
      <c r="N116" s="212" t="s">
        <v>42</v>
      </c>
      <c r="O116" s="84"/>
      <c r="P116" s="213">
        <f>O116*H116</f>
        <v>0</v>
      </c>
      <c r="Q116" s="213">
        <v>1.0383</v>
      </c>
      <c r="R116" s="213">
        <f>Q116*H116</f>
        <v>2.2946429999999998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150</v>
      </c>
      <c r="AT116" s="215" t="s">
        <v>128</v>
      </c>
      <c r="AU116" s="215" t="s">
        <v>81</v>
      </c>
      <c r="AY116" s="17" t="s">
        <v>125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79</v>
      </c>
      <c r="BK116" s="216">
        <f>ROUND(I116*H116,2)</f>
        <v>0</v>
      </c>
      <c r="BL116" s="17" t="s">
        <v>150</v>
      </c>
      <c r="BM116" s="215" t="s">
        <v>756</v>
      </c>
    </row>
    <row r="117" s="2" customFormat="1">
      <c r="A117" s="38"/>
      <c r="B117" s="39"/>
      <c r="C117" s="40"/>
      <c r="D117" s="217" t="s">
        <v>135</v>
      </c>
      <c r="E117" s="40"/>
      <c r="F117" s="218" t="s">
        <v>757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81</v>
      </c>
    </row>
    <row r="118" s="2" customFormat="1">
      <c r="A118" s="38"/>
      <c r="B118" s="39"/>
      <c r="C118" s="40"/>
      <c r="D118" s="222" t="s">
        <v>137</v>
      </c>
      <c r="E118" s="40"/>
      <c r="F118" s="223" t="s">
        <v>758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81</v>
      </c>
    </row>
    <row r="119" s="2" customFormat="1">
      <c r="A119" s="38"/>
      <c r="B119" s="39"/>
      <c r="C119" s="40"/>
      <c r="D119" s="217" t="s">
        <v>139</v>
      </c>
      <c r="E119" s="40"/>
      <c r="F119" s="224" t="s">
        <v>759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139</v>
      </c>
      <c r="AU119" s="17" t="s">
        <v>81</v>
      </c>
    </row>
    <row r="120" s="13" customFormat="1">
      <c r="A120" s="13"/>
      <c r="B120" s="225"/>
      <c r="C120" s="226"/>
      <c r="D120" s="217" t="s">
        <v>141</v>
      </c>
      <c r="E120" s="227" t="s">
        <v>28</v>
      </c>
      <c r="F120" s="228" t="s">
        <v>760</v>
      </c>
      <c r="G120" s="226"/>
      <c r="H120" s="229">
        <v>2.21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141</v>
      </c>
      <c r="AU120" s="235" t="s">
        <v>81</v>
      </c>
      <c r="AV120" s="13" t="s">
        <v>81</v>
      </c>
      <c r="AW120" s="13" t="s">
        <v>33</v>
      </c>
      <c r="AX120" s="13" t="s">
        <v>79</v>
      </c>
      <c r="AY120" s="235" t="s">
        <v>125</v>
      </c>
    </row>
    <row r="121" s="2" customFormat="1" ht="16.5" customHeight="1">
      <c r="A121" s="38"/>
      <c r="B121" s="39"/>
      <c r="C121" s="204" t="s">
        <v>175</v>
      </c>
      <c r="D121" s="204" t="s">
        <v>128</v>
      </c>
      <c r="E121" s="205" t="s">
        <v>565</v>
      </c>
      <c r="F121" s="206" t="s">
        <v>566</v>
      </c>
      <c r="G121" s="207" t="s">
        <v>131</v>
      </c>
      <c r="H121" s="208">
        <v>3.1749999999999998</v>
      </c>
      <c r="I121" s="209"/>
      <c r="J121" s="210">
        <f>ROUND(I121*H121,2)</f>
        <v>0</v>
      </c>
      <c r="K121" s="206" t="s">
        <v>132</v>
      </c>
      <c r="L121" s="44"/>
      <c r="M121" s="211" t="s">
        <v>28</v>
      </c>
      <c r="N121" s="212" t="s">
        <v>42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150</v>
      </c>
      <c r="AT121" s="215" t="s">
        <v>128</v>
      </c>
      <c r="AU121" s="215" t="s">
        <v>81</v>
      </c>
      <c r="AY121" s="17" t="s">
        <v>125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79</v>
      </c>
      <c r="BK121" s="216">
        <f>ROUND(I121*H121,2)</f>
        <v>0</v>
      </c>
      <c r="BL121" s="17" t="s">
        <v>150</v>
      </c>
      <c r="BM121" s="215" t="s">
        <v>567</v>
      </c>
    </row>
    <row r="122" s="2" customFormat="1">
      <c r="A122" s="38"/>
      <c r="B122" s="39"/>
      <c r="C122" s="40"/>
      <c r="D122" s="217" t="s">
        <v>135</v>
      </c>
      <c r="E122" s="40"/>
      <c r="F122" s="218" t="s">
        <v>568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135</v>
      </c>
      <c r="AU122" s="17" t="s">
        <v>81</v>
      </c>
    </row>
    <row r="123" s="2" customFormat="1">
      <c r="A123" s="38"/>
      <c r="B123" s="39"/>
      <c r="C123" s="40"/>
      <c r="D123" s="222" t="s">
        <v>137</v>
      </c>
      <c r="E123" s="40"/>
      <c r="F123" s="223" t="s">
        <v>569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137</v>
      </c>
      <c r="AU123" s="17" t="s">
        <v>81</v>
      </c>
    </row>
    <row r="124" s="2" customFormat="1">
      <c r="A124" s="38"/>
      <c r="B124" s="39"/>
      <c r="C124" s="40"/>
      <c r="D124" s="217" t="s">
        <v>139</v>
      </c>
      <c r="E124" s="40"/>
      <c r="F124" s="224" t="s">
        <v>570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81</v>
      </c>
    </row>
    <row r="125" s="13" customFormat="1">
      <c r="A125" s="13"/>
      <c r="B125" s="225"/>
      <c r="C125" s="226"/>
      <c r="D125" s="217" t="s">
        <v>141</v>
      </c>
      <c r="E125" s="227" t="s">
        <v>28</v>
      </c>
      <c r="F125" s="228" t="s">
        <v>761</v>
      </c>
      <c r="G125" s="226"/>
      <c r="H125" s="229">
        <v>3.1749999999999998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141</v>
      </c>
      <c r="AU125" s="235" t="s">
        <v>81</v>
      </c>
      <c r="AV125" s="13" t="s">
        <v>81</v>
      </c>
      <c r="AW125" s="13" t="s">
        <v>33</v>
      </c>
      <c r="AX125" s="13" t="s">
        <v>79</v>
      </c>
      <c r="AY125" s="235" t="s">
        <v>125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164</v>
      </c>
      <c r="F126" s="202" t="s">
        <v>585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SUM(P127:P142)</f>
        <v>0</v>
      </c>
      <c r="Q126" s="196"/>
      <c r="R126" s="197">
        <f>SUM(R127:R142)</f>
        <v>29.074992000000002</v>
      </c>
      <c r="S126" s="196"/>
      <c r="T126" s="198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79</v>
      </c>
      <c r="AT126" s="200" t="s">
        <v>70</v>
      </c>
      <c r="AU126" s="200" t="s">
        <v>79</v>
      </c>
      <c r="AY126" s="199" t="s">
        <v>125</v>
      </c>
      <c r="BK126" s="201">
        <f>SUM(BK127:BK142)</f>
        <v>0</v>
      </c>
    </row>
    <row r="127" s="2" customFormat="1" ht="16.5" customHeight="1">
      <c r="A127" s="38"/>
      <c r="B127" s="39"/>
      <c r="C127" s="204" t="s">
        <v>181</v>
      </c>
      <c r="D127" s="204" t="s">
        <v>128</v>
      </c>
      <c r="E127" s="205" t="s">
        <v>586</v>
      </c>
      <c r="F127" s="206" t="s">
        <v>587</v>
      </c>
      <c r="G127" s="207" t="s">
        <v>293</v>
      </c>
      <c r="H127" s="208">
        <v>122.7</v>
      </c>
      <c r="I127" s="209"/>
      <c r="J127" s="210">
        <f>ROUND(I127*H127,2)</f>
        <v>0</v>
      </c>
      <c r="K127" s="206" t="s">
        <v>132</v>
      </c>
      <c r="L127" s="44"/>
      <c r="M127" s="211" t="s">
        <v>28</v>
      </c>
      <c r="N127" s="212" t="s">
        <v>42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150</v>
      </c>
      <c r="AT127" s="215" t="s">
        <v>128</v>
      </c>
      <c r="AU127" s="215" t="s">
        <v>81</v>
      </c>
      <c r="AY127" s="17" t="s">
        <v>125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79</v>
      </c>
      <c r="BK127" s="216">
        <f>ROUND(I127*H127,2)</f>
        <v>0</v>
      </c>
      <c r="BL127" s="17" t="s">
        <v>150</v>
      </c>
      <c r="BM127" s="215" t="s">
        <v>588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589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81</v>
      </c>
    </row>
    <row r="129" s="2" customFormat="1">
      <c r="A129" s="38"/>
      <c r="B129" s="39"/>
      <c r="C129" s="40"/>
      <c r="D129" s="222" t="s">
        <v>137</v>
      </c>
      <c r="E129" s="40"/>
      <c r="F129" s="223" t="s">
        <v>590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81</v>
      </c>
    </row>
    <row r="130" s="13" customFormat="1">
      <c r="A130" s="13"/>
      <c r="B130" s="225"/>
      <c r="C130" s="226"/>
      <c r="D130" s="217" t="s">
        <v>141</v>
      </c>
      <c r="E130" s="227" t="s">
        <v>28</v>
      </c>
      <c r="F130" s="228" t="s">
        <v>762</v>
      </c>
      <c r="G130" s="226"/>
      <c r="H130" s="229">
        <v>122.7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141</v>
      </c>
      <c r="AU130" s="235" t="s">
        <v>81</v>
      </c>
      <c r="AV130" s="13" t="s">
        <v>81</v>
      </c>
      <c r="AW130" s="13" t="s">
        <v>33</v>
      </c>
      <c r="AX130" s="13" t="s">
        <v>79</v>
      </c>
      <c r="AY130" s="235" t="s">
        <v>125</v>
      </c>
    </row>
    <row r="131" s="2" customFormat="1" ht="16.5" customHeight="1">
      <c r="A131" s="38"/>
      <c r="B131" s="39"/>
      <c r="C131" s="204" t="s">
        <v>126</v>
      </c>
      <c r="D131" s="204" t="s">
        <v>128</v>
      </c>
      <c r="E131" s="205" t="s">
        <v>592</v>
      </c>
      <c r="F131" s="206" t="s">
        <v>593</v>
      </c>
      <c r="G131" s="207" t="s">
        <v>293</v>
      </c>
      <c r="H131" s="208">
        <v>122.7</v>
      </c>
      <c r="I131" s="209"/>
      <c r="J131" s="210">
        <f>ROUND(I131*H131,2)</f>
        <v>0</v>
      </c>
      <c r="K131" s="206" t="s">
        <v>132</v>
      </c>
      <c r="L131" s="44"/>
      <c r="M131" s="211" t="s">
        <v>28</v>
      </c>
      <c r="N131" s="212" t="s">
        <v>42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150</v>
      </c>
      <c r="AT131" s="215" t="s">
        <v>128</v>
      </c>
      <c r="AU131" s="215" t="s">
        <v>81</v>
      </c>
      <c r="AY131" s="17" t="s">
        <v>125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79</v>
      </c>
      <c r="BK131" s="216">
        <f>ROUND(I131*H131,2)</f>
        <v>0</v>
      </c>
      <c r="BL131" s="17" t="s">
        <v>150</v>
      </c>
      <c r="BM131" s="215" t="s">
        <v>594</v>
      </c>
    </row>
    <row r="132" s="2" customFormat="1">
      <c r="A132" s="38"/>
      <c r="B132" s="39"/>
      <c r="C132" s="40"/>
      <c r="D132" s="217" t="s">
        <v>135</v>
      </c>
      <c r="E132" s="40"/>
      <c r="F132" s="218" t="s">
        <v>595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81</v>
      </c>
    </row>
    <row r="133" s="2" customFormat="1">
      <c r="A133" s="38"/>
      <c r="B133" s="39"/>
      <c r="C133" s="40"/>
      <c r="D133" s="222" t="s">
        <v>137</v>
      </c>
      <c r="E133" s="40"/>
      <c r="F133" s="223" t="s">
        <v>596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81</v>
      </c>
    </row>
    <row r="134" s="13" customFormat="1">
      <c r="A134" s="13"/>
      <c r="B134" s="225"/>
      <c r="C134" s="226"/>
      <c r="D134" s="217" t="s">
        <v>141</v>
      </c>
      <c r="E134" s="227" t="s">
        <v>28</v>
      </c>
      <c r="F134" s="228" t="s">
        <v>763</v>
      </c>
      <c r="G134" s="226"/>
      <c r="H134" s="229">
        <v>122.7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141</v>
      </c>
      <c r="AU134" s="235" t="s">
        <v>81</v>
      </c>
      <c r="AV134" s="13" t="s">
        <v>81</v>
      </c>
      <c r="AW134" s="13" t="s">
        <v>33</v>
      </c>
      <c r="AX134" s="13" t="s">
        <v>79</v>
      </c>
      <c r="AY134" s="235" t="s">
        <v>125</v>
      </c>
    </row>
    <row r="135" s="2" customFormat="1" ht="21.75" customHeight="1">
      <c r="A135" s="38"/>
      <c r="B135" s="39"/>
      <c r="C135" s="204" t="s">
        <v>193</v>
      </c>
      <c r="D135" s="204" t="s">
        <v>128</v>
      </c>
      <c r="E135" s="205" t="s">
        <v>598</v>
      </c>
      <c r="F135" s="206" t="s">
        <v>599</v>
      </c>
      <c r="G135" s="207" t="s">
        <v>293</v>
      </c>
      <c r="H135" s="208">
        <v>122.7</v>
      </c>
      <c r="I135" s="209"/>
      <c r="J135" s="210">
        <f>ROUND(I135*H135,2)</f>
        <v>0</v>
      </c>
      <c r="K135" s="206" t="s">
        <v>132</v>
      </c>
      <c r="L135" s="44"/>
      <c r="M135" s="211" t="s">
        <v>28</v>
      </c>
      <c r="N135" s="212" t="s">
        <v>42</v>
      </c>
      <c r="O135" s="84"/>
      <c r="P135" s="213">
        <f>O135*H135</f>
        <v>0</v>
      </c>
      <c r="Q135" s="213">
        <v>0.10100000000000001</v>
      </c>
      <c r="R135" s="213">
        <f>Q135*H135</f>
        <v>12.392700000000001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150</v>
      </c>
      <c r="AT135" s="215" t="s">
        <v>128</v>
      </c>
      <c r="AU135" s="215" t="s">
        <v>81</v>
      </c>
      <c r="AY135" s="17" t="s">
        <v>125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79</v>
      </c>
      <c r="BK135" s="216">
        <f>ROUND(I135*H135,2)</f>
        <v>0</v>
      </c>
      <c r="BL135" s="17" t="s">
        <v>150</v>
      </c>
      <c r="BM135" s="215" t="s">
        <v>600</v>
      </c>
    </row>
    <row r="136" s="2" customFormat="1">
      <c r="A136" s="38"/>
      <c r="B136" s="39"/>
      <c r="C136" s="40"/>
      <c r="D136" s="217" t="s">
        <v>135</v>
      </c>
      <c r="E136" s="40"/>
      <c r="F136" s="218" t="s">
        <v>601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81</v>
      </c>
    </row>
    <row r="137" s="2" customFormat="1">
      <c r="A137" s="38"/>
      <c r="B137" s="39"/>
      <c r="C137" s="40"/>
      <c r="D137" s="222" t="s">
        <v>137</v>
      </c>
      <c r="E137" s="40"/>
      <c r="F137" s="223" t="s">
        <v>602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137</v>
      </c>
      <c r="AU137" s="17" t="s">
        <v>81</v>
      </c>
    </row>
    <row r="138" s="13" customFormat="1">
      <c r="A138" s="13"/>
      <c r="B138" s="225"/>
      <c r="C138" s="226"/>
      <c r="D138" s="217" t="s">
        <v>141</v>
      </c>
      <c r="E138" s="227" t="s">
        <v>28</v>
      </c>
      <c r="F138" s="228" t="s">
        <v>764</v>
      </c>
      <c r="G138" s="226"/>
      <c r="H138" s="229">
        <v>122.7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141</v>
      </c>
      <c r="AU138" s="235" t="s">
        <v>81</v>
      </c>
      <c r="AV138" s="13" t="s">
        <v>81</v>
      </c>
      <c r="AW138" s="13" t="s">
        <v>33</v>
      </c>
      <c r="AX138" s="13" t="s">
        <v>79</v>
      </c>
      <c r="AY138" s="235" t="s">
        <v>125</v>
      </c>
    </row>
    <row r="139" s="2" customFormat="1" ht="16.5" customHeight="1">
      <c r="A139" s="38"/>
      <c r="B139" s="39"/>
      <c r="C139" s="260" t="s">
        <v>200</v>
      </c>
      <c r="D139" s="260" t="s">
        <v>559</v>
      </c>
      <c r="E139" s="261" t="s">
        <v>604</v>
      </c>
      <c r="F139" s="262" t="s">
        <v>605</v>
      </c>
      <c r="G139" s="263" t="s">
        <v>293</v>
      </c>
      <c r="H139" s="264">
        <v>126.381</v>
      </c>
      <c r="I139" s="265"/>
      <c r="J139" s="266">
        <f>ROUND(I139*H139,2)</f>
        <v>0</v>
      </c>
      <c r="K139" s="262" t="s">
        <v>132</v>
      </c>
      <c r="L139" s="267"/>
      <c r="M139" s="268" t="s">
        <v>28</v>
      </c>
      <c r="N139" s="269" t="s">
        <v>42</v>
      </c>
      <c r="O139" s="84"/>
      <c r="P139" s="213">
        <f>O139*H139</f>
        <v>0</v>
      </c>
      <c r="Q139" s="213">
        <v>0.13200000000000001</v>
      </c>
      <c r="R139" s="213">
        <f>Q139*H139</f>
        <v>16.682292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181</v>
      </c>
      <c r="AT139" s="215" t="s">
        <v>559</v>
      </c>
      <c r="AU139" s="215" t="s">
        <v>81</v>
      </c>
      <c r="AY139" s="17" t="s">
        <v>125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79</v>
      </c>
      <c r="BK139" s="216">
        <f>ROUND(I139*H139,2)</f>
        <v>0</v>
      </c>
      <c r="BL139" s="17" t="s">
        <v>150</v>
      </c>
      <c r="BM139" s="215" t="s">
        <v>606</v>
      </c>
    </row>
    <row r="140" s="2" customFormat="1">
      <c r="A140" s="38"/>
      <c r="B140" s="39"/>
      <c r="C140" s="40"/>
      <c r="D140" s="217" t="s">
        <v>135</v>
      </c>
      <c r="E140" s="40"/>
      <c r="F140" s="218" t="s">
        <v>605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81</v>
      </c>
    </row>
    <row r="141" s="13" customFormat="1">
      <c r="A141" s="13"/>
      <c r="B141" s="225"/>
      <c r="C141" s="226"/>
      <c r="D141" s="217" t="s">
        <v>141</v>
      </c>
      <c r="E141" s="227" t="s">
        <v>28</v>
      </c>
      <c r="F141" s="228" t="s">
        <v>764</v>
      </c>
      <c r="G141" s="226"/>
      <c r="H141" s="229">
        <v>122.7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141</v>
      </c>
      <c r="AU141" s="235" t="s">
        <v>81</v>
      </c>
      <c r="AV141" s="13" t="s">
        <v>81</v>
      </c>
      <c r="AW141" s="13" t="s">
        <v>33</v>
      </c>
      <c r="AX141" s="13" t="s">
        <v>79</v>
      </c>
      <c r="AY141" s="235" t="s">
        <v>125</v>
      </c>
    </row>
    <row r="142" s="13" customFormat="1">
      <c r="A142" s="13"/>
      <c r="B142" s="225"/>
      <c r="C142" s="226"/>
      <c r="D142" s="217" t="s">
        <v>141</v>
      </c>
      <c r="E142" s="226"/>
      <c r="F142" s="228" t="s">
        <v>765</v>
      </c>
      <c r="G142" s="226"/>
      <c r="H142" s="229">
        <v>126.381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141</v>
      </c>
      <c r="AU142" s="235" t="s">
        <v>81</v>
      </c>
      <c r="AV142" s="13" t="s">
        <v>81</v>
      </c>
      <c r="AW142" s="13" t="s">
        <v>4</v>
      </c>
      <c r="AX142" s="13" t="s">
        <v>79</v>
      </c>
      <c r="AY142" s="235" t="s">
        <v>125</v>
      </c>
    </row>
    <row r="143" s="12" customFormat="1" ht="22.8" customHeight="1">
      <c r="A143" s="12"/>
      <c r="B143" s="188"/>
      <c r="C143" s="189"/>
      <c r="D143" s="190" t="s">
        <v>70</v>
      </c>
      <c r="E143" s="202" t="s">
        <v>170</v>
      </c>
      <c r="F143" s="202" t="s">
        <v>766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SUM(P144:P147)</f>
        <v>0</v>
      </c>
      <c r="Q143" s="196"/>
      <c r="R143" s="197">
        <f>SUM(R144:R147)</f>
        <v>0.2680128</v>
      </c>
      <c r="S143" s="196"/>
      <c r="T143" s="198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9" t="s">
        <v>79</v>
      </c>
      <c r="AT143" s="200" t="s">
        <v>70</v>
      </c>
      <c r="AU143" s="200" t="s">
        <v>79</v>
      </c>
      <c r="AY143" s="199" t="s">
        <v>125</v>
      </c>
      <c r="BK143" s="201">
        <f>SUM(BK144:BK147)</f>
        <v>0</v>
      </c>
    </row>
    <row r="144" s="2" customFormat="1" ht="16.5" customHeight="1">
      <c r="A144" s="38"/>
      <c r="B144" s="39"/>
      <c r="C144" s="204" t="s">
        <v>207</v>
      </c>
      <c r="D144" s="204" t="s">
        <v>128</v>
      </c>
      <c r="E144" s="205" t="s">
        <v>767</v>
      </c>
      <c r="F144" s="206" t="s">
        <v>768</v>
      </c>
      <c r="G144" s="207" t="s">
        <v>293</v>
      </c>
      <c r="H144" s="208">
        <v>7.6139999999999999</v>
      </c>
      <c r="I144" s="209"/>
      <c r="J144" s="210">
        <f>ROUND(I144*H144,2)</f>
        <v>0</v>
      </c>
      <c r="K144" s="206" t="s">
        <v>132</v>
      </c>
      <c r="L144" s="44"/>
      <c r="M144" s="211" t="s">
        <v>28</v>
      </c>
      <c r="N144" s="212" t="s">
        <v>42</v>
      </c>
      <c r="O144" s="84"/>
      <c r="P144" s="213">
        <f>O144*H144</f>
        <v>0</v>
      </c>
      <c r="Q144" s="213">
        <v>0.035200000000000002</v>
      </c>
      <c r="R144" s="213">
        <f>Q144*H144</f>
        <v>0.2680128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150</v>
      </c>
      <c r="AT144" s="215" t="s">
        <v>128</v>
      </c>
      <c r="AU144" s="215" t="s">
        <v>81</v>
      </c>
      <c r="AY144" s="17" t="s">
        <v>125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79</v>
      </c>
      <c r="BK144" s="216">
        <f>ROUND(I144*H144,2)</f>
        <v>0</v>
      </c>
      <c r="BL144" s="17" t="s">
        <v>150</v>
      </c>
      <c r="BM144" s="215" t="s">
        <v>769</v>
      </c>
    </row>
    <row r="145" s="2" customFormat="1">
      <c r="A145" s="38"/>
      <c r="B145" s="39"/>
      <c r="C145" s="40"/>
      <c r="D145" s="217" t="s">
        <v>135</v>
      </c>
      <c r="E145" s="40"/>
      <c r="F145" s="218" t="s">
        <v>770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81</v>
      </c>
    </row>
    <row r="146" s="2" customFormat="1">
      <c r="A146" s="38"/>
      <c r="B146" s="39"/>
      <c r="C146" s="40"/>
      <c r="D146" s="222" t="s">
        <v>137</v>
      </c>
      <c r="E146" s="40"/>
      <c r="F146" s="223" t="s">
        <v>771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81</v>
      </c>
    </row>
    <row r="147" s="13" customFormat="1">
      <c r="A147" s="13"/>
      <c r="B147" s="225"/>
      <c r="C147" s="226"/>
      <c r="D147" s="217" t="s">
        <v>141</v>
      </c>
      <c r="E147" s="227" t="s">
        <v>28</v>
      </c>
      <c r="F147" s="228" t="s">
        <v>772</v>
      </c>
      <c r="G147" s="226"/>
      <c r="H147" s="229">
        <v>7.6139999999999999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141</v>
      </c>
      <c r="AU147" s="235" t="s">
        <v>81</v>
      </c>
      <c r="AV147" s="13" t="s">
        <v>81</v>
      </c>
      <c r="AW147" s="13" t="s">
        <v>33</v>
      </c>
      <c r="AX147" s="13" t="s">
        <v>79</v>
      </c>
      <c r="AY147" s="235" t="s">
        <v>125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181</v>
      </c>
      <c r="F148" s="202" t="s">
        <v>259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SUM(P149:P159)</f>
        <v>0</v>
      </c>
      <c r="Q148" s="196"/>
      <c r="R148" s="197">
        <f>SUM(R149:R159)</f>
        <v>3.5535000000000001</v>
      </c>
      <c r="S148" s="196"/>
      <c r="T148" s="198">
        <f>SUM(T149:T159)</f>
        <v>1.5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79</v>
      </c>
      <c r="AT148" s="200" t="s">
        <v>70</v>
      </c>
      <c r="AU148" s="200" t="s">
        <v>79</v>
      </c>
      <c r="AY148" s="199" t="s">
        <v>125</v>
      </c>
      <c r="BK148" s="201">
        <f>SUM(BK149:BK159)</f>
        <v>0</v>
      </c>
    </row>
    <row r="149" s="2" customFormat="1" ht="16.5" customHeight="1">
      <c r="A149" s="38"/>
      <c r="B149" s="39"/>
      <c r="C149" s="204" t="s">
        <v>213</v>
      </c>
      <c r="D149" s="204" t="s">
        <v>128</v>
      </c>
      <c r="E149" s="205" t="s">
        <v>773</v>
      </c>
      <c r="F149" s="206" t="s">
        <v>774</v>
      </c>
      <c r="G149" s="207" t="s">
        <v>262</v>
      </c>
      <c r="H149" s="208">
        <v>100</v>
      </c>
      <c r="I149" s="209"/>
      <c r="J149" s="210">
        <f>ROUND(I149*H149,2)</f>
        <v>0</v>
      </c>
      <c r="K149" s="206" t="s">
        <v>132</v>
      </c>
      <c r="L149" s="44"/>
      <c r="M149" s="211" t="s">
        <v>28</v>
      </c>
      <c r="N149" s="212" t="s">
        <v>42</v>
      </c>
      <c r="O149" s="84"/>
      <c r="P149" s="213">
        <f>O149*H149</f>
        <v>0</v>
      </c>
      <c r="Q149" s="213">
        <v>1.0000000000000001E-05</v>
      </c>
      <c r="R149" s="213">
        <f>Q149*H149</f>
        <v>0.001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150</v>
      </c>
      <c r="AT149" s="215" t="s">
        <v>128</v>
      </c>
      <c r="AU149" s="215" t="s">
        <v>81</v>
      </c>
      <c r="AY149" s="17" t="s">
        <v>125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79</v>
      </c>
      <c r="BK149" s="216">
        <f>ROUND(I149*H149,2)</f>
        <v>0</v>
      </c>
      <c r="BL149" s="17" t="s">
        <v>150</v>
      </c>
      <c r="BM149" s="215" t="s">
        <v>775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776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81</v>
      </c>
    </row>
    <row r="151" s="2" customFormat="1">
      <c r="A151" s="38"/>
      <c r="B151" s="39"/>
      <c r="C151" s="40"/>
      <c r="D151" s="222" t="s">
        <v>137</v>
      </c>
      <c r="E151" s="40"/>
      <c r="F151" s="223" t="s">
        <v>777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81</v>
      </c>
    </row>
    <row r="152" s="2" customFormat="1">
      <c r="A152" s="38"/>
      <c r="B152" s="39"/>
      <c r="C152" s="40"/>
      <c r="D152" s="217" t="s">
        <v>139</v>
      </c>
      <c r="E152" s="40"/>
      <c r="F152" s="224" t="s">
        <v>778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139</v>
      </c>
      <c r="AU152" s="17" t="s">
        <v>81</v>
      </c>
    </row>
    <row r="153" s="2" customFormat="1" ht="16.5" customHeight="1">
      <c r="A153" s="38"/>
      <c r="B153" s="39"/>
      <c r="C153" s="260" t="s">
        <v>220</v>
      </c>
      <c r="D153" s="260" t="s">
        <v>559</v>
      </c>
      <c r="E153" s="261" t="s">
        <v>779</v>
      </c>
      <c r="F153" s="262" t="s">
        <v>780</v>
      </c>
      <c r="G153" s="263" t="s">
        <v>262</v>
      </c>
      <c r="H153" s="264">
        <v>101.5</v>
      </c>
      <c r="I153" s="265"/>
      <c r="J153" s="266">
        <f>ROUND(I153*H153,2)</f>
        <v>0</v>
      </c>
      <c r="K153" s="262" t="s">
        <v>132</v>
      </c>
      <c r="L153" s="267"/>
      <c r="M153" s="268" t="s">
        <v>28</v>
      </c>
      <c r="N153" s="269" t="s">
        <v>42</v>
      </c>
      <c r="O153" s="84"/>
      <c r="P153" s="213">
        <f>O153*H153</f>
        <v>0</v>
      </c>
      <c r="Q153" s="213">
        <v>0.035000000000000003</v>
      </c>
      <c r="R153" s="213">
        <f>Q153*H153</f>
        <v>3.5525000000000002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181</v>
      </c>
      <c r="AT153" s="215" t="s">
        <v>559</v>
      </c>
      <c r="AU153" s="215" t="s">
        <v>81</v>
      </c>
      <c r="AY153" s="17" t="s">
        <v>125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79</v>
      </c>
      <c r="BK153" s="216">
        <f>ROUND(I153*H153,2)</f>
        <v>0</v>
      </c>
      <c r="BL153" s="17" t="s">
        <v>150</v>
      </c>
      <c r="BM153" s="215" t="s">
        <v>781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780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81</v>
      </c>
    </row>
    <row r="155" s="2" customFormat="1">
      <c r="A155" s="38"/>
      <c r="B155" s="39"/>
      <c r="C155" s="40"/>
      <c r="D155" s="217" t="s">
        <v>139</v>
      </c>
      <c r="E155" s="40"/>
      <c r="F155" s="224" t="s">
        <v>782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139</v>
      </c>
      <c r="AU155" s="17" t="s">
        <v>81</v>
      </c>
    </row>
    <row r="156" s="13" customFormat="1">
      <c r="A156" s="13"/>
      <c r="B156" s="225"/>
      <c r="C156" s="226"/>
      <c r="D156" s="217" t="s">
        <v>141</v>
      </c>
      <c r="E156" s="226"/>
      <c r="F156" s="228" t="s">
        <v>783</v>
      </c>
      <c r="G156" s="226"/>
      <c r="H156" s="229">
        <v>101.5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141</v>
      </c>
      <c r="AU156" s="235" t="s">
        <v>81</v>
      </c>
      <c r="AV156" s="13" t="s">
        <v>81</v>
      </c>
      <c r="AW156" s="13" t="s">
        <v>4</v>
      </c>
      <c r="AX156" s="13" t="s">
        <v>79</v>
      </c>
      <c r="AY156" s="235" t="s">
        <v>125</v>
      </c>
    </row>
    <row r="157" s="2" customFormat="1" ht="16.5" customHeight="1">
      <c r="A157" s="38"/>
      <c r="B157" s="39"/>
      <c r="C157" s="204" t="s">
        <v>8</v>
      </c>
      <c r="D157" s="204" t="s">
        <v>128</v>
      </c>
      <c r="E157" s="205" t="s">
        <v>260</v>
      </c>
      <c r="F157" s="206" t="s">
        <v>261</v>
      </c>
      <c r="G157" s="207" t="s">
        <v>262</v>
      </c>
      <c r="H157" s="208">
        <v>100</v>
      </c>
      <c r="I157" s="209"/>
      <c r="J157" s="210">
        <f>ROUND(I157*H157,2)</f>
        <v>0</v>
      </c>
      <c r="K157" s="206" t="s">
        <v>132</v>
      </c>
      <c r="L157" s="44"/>
      <c r="M157" s="211" t="s">
        <v>28</v>
      </c>
      <c r="N157" s="212" t="s">
        <v>42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0.014999999999999999</v>
      </c>
      <c r="T157" s="214">
        <f>S157*H157</f>
        <v>1.5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150</v>
      </c>
      <c r="AT157" s="215" t="s">
        <v>128</v>
      </c>
      <c r="AU157" s="215" t="s">
        <v>81</v>
      </c>
      <c r="AY157" s="17" t="s">
        <v>125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79</v>
      </c>
      <c r="BK157" s="216">
        <f>ROUND(I157*H157,2)</f>
        <v>0</v>
      </c>
      <c r="BL157" s="17" t="s">
        <v>150</v>
      </c>
      <c r="BM157" s="215" t="s">
        <v>784</v>
      </c>
    </row>
    <row r="158" s="2" customFormat="1">
      <c r="A158" s="38"/>
      <c r="B158" s="39"/>
      <c r="C158" s="40"/>
      <c r="D158" s="217" t="s">
        <v>135</v>
      </c>
      <c r="E158" s="40"/>
      <c r="F158" s="218" t="s">
        <v>264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81</v>
      </c>
    </row>
    <row r="159" s="2" customFormat="1">
      <c r="A159" s="38"/>
      <c r="B159" s="39"/>
      <c r="C159" s="40"/>
      <c r="D159" s="222" t="s">
        <v>137</v>
      </c>
      <c r="E159" s="40"/>
      <c r="F159" s="223" t="s">
        <v>265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81</v>
      </c>
    </row>
    <row r="160" s="12" customFormat="1" ht="22.8" customHeight="1">
      <c r="A160" s="12"/>
      <c r="B160" s="188"/>
      <c r="C160" s="189"/>
      <c r="D160" s="190" t="s">
        <v>70</v>
      </c>
      <c r="E160" s="202" t="s">
        <v>126</v>
      </c>
      <c r="F160" s="202" t="s">
        <v>127</v>
      </c>
      <c r="G160" s="189"/>
      <c r="H160" s="189"/>
      <c r="I160" s="192"/>
      <c r="J160" s="203">
        <f>BK160</f>
        <v>0</v>
      </c>
      <c r="K160" s="189"/>
      <c r="L160" s="194"/>
      <c r="M160" s="195"/>
      <c r="N160" s="196"/>
      <c r="O160" s="196"/>
      <c r="P160" s="197">
        <f>SUM(P161:P202)</f>
        <v>0</v>
      </c>
      <c r="Q160" s="196"/>
      <c r="R160" s="197">
        <f>SUM(R161:R202)</f>
        <v>32.844467800000004</v>
      </c>
      <c r="S160" s="196"/>
      <c r="T160" s="198">
        <f>SUM(T161:T202)</f>
        <v>26.580172000000005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79</v>
      </c>
      <c r="AT160" s="200" t="s">
        <v>70</v>
      </c>
      <c r="AU160" s="200" t="s">
        <v>79</v>
      </c>
      <c r="AY160" s="199" t="s">
        <v>125</v>
      </c>
      <c r="BK160" s="201">
        <f>SUM(BK161:BK202)</f>
        <v>0</v>
      </c>
    </row>
    <row r="161" s="2" customFormat="1" ht="21.75" customHeight="1">
      <c r="A161" s="38"/>
      <c r="B161" s="39"/>
      <c r="C161" s="204" t="s">
        <v>233</v>
      </c>
      <c r="D161" s="204" t="s">
        <v>128</v>
      </c>
      <c r="E161" s="205" t="s">
        <v>643</v>
      </c>
      <c r="F161" s="206" t="s">
        <v>644</v>
      </c>
      <c r="G161" s="207" t="s">
        <v>262</v>
      </c>
      <c r="H161" s="208">
        <v>78.5</v>
      </c>
      <c r="I161" s="209"/>
      <c r="J161" s="210">
        <f>ROUND(I161*H161,2)</f>
        <v>0</v>
      </c>
      <c r="K161" s="206" t="s">
        <v>132</v>
      </c>
      <c r="L161" s="44"/>
      <c r="M161" s="211" t="s">
        <v>28</v>
      </c>
      <c r="N161" s="212" t="s">
        <v>42</v>
      </c>
      <c r="O161" s="84"/>
      <c r="P161" s="213">
        <f>O161*H161</f>
        <v>0</v>
      </c>
      <c r="Q161" s="213">
        <v>0.095990000000000006</v>
      </c>
      <c r="R161" s="213">
        <f>Q161*H161</f>
        <v>7.5352150000000009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150</v>
      </c>
      <c r="AT161" s="215" t="s">
        <v>128</v>
      </c>
      <c r="AU161" s="215" t="s">
        <v>81</v>
      </c>
      <c r="AY161" s="17" t="s">
        <v>125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79</v>
      </c>
      <c r="BK161" s="216">
        <f>ROUND(I161*H161,2)</f>
        <v>0</v>
      </c>
      <c r="BL161" s="17" t="s">
        <v>150</v>
      </c>
      <c r="BM161" s="215" t="s">
        <v>645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646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81</v>
      </c>
    </row>
    <row r="163" s="2" customFormat="1">
      <c r="A163" s="38"/>
      <c r="B163" s="39"/>
      <c r="C163" s="40"/>
      <c r="D163" s="222" t="s">
        <v>137</v>
      </c>
      <c r="E163" s="40"/>
      <c r="F163" s="223" t="s">
        <v>647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137</v>
      </c>
      <c r="AU163" s="17" t="s">
        <v>81</v>
      </c>
    </row>
    <row r="164" s="13" customFormat="1">
      <c r="A164" s="13"/>
      <c r="B164" s="225"/>
      <c r="C164" s="226"/>
      <c r="D164" s="217" t="s">
        <v>141</v>
      </c>
      <c r="E164" s="227" t="s">
        <v>28</v>
      </c>
      <c r="F164" s="228" t="s">
        <v>785</v>
      </c>
      <c r="G164" s="226"/>
      <c r="H164" s="229">
        <v>78.5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141</v>
      </c>
      <c r="AU164" s="235" t="s">
        <v>81</v>
      </c>
      <c r="AV164" s="13" t="s">
        <v>81</v>
      </c>
      <c r="AW164" s="13" t="s">
        <v>33</v>
      </c>
      <c r="AX164" s="13" t="s">
        <v>79</v>
      </c>
      <c r="AY164" s="235" t="s">
        <v>125</v>
      </c>
    </row>
    <row r="165" s="2" customFormat="1" ht="16.5" customHeight="1">
      <c r="A165" s="38"/>
      <c r="B165" s="39"/>
      <c r="C165" s="260" t="s">
        <v>239</v>
      </c>
      <c r="D165" s="260" t="s">
        <v>559</v>
      </c>
      <c r="E165" s="261" t="s">
        <v>649</v>
      </c>
      <c r="F165" s="262" t="s">
        <v>650</v>
      </c>
      <c r="G165" s="263" t="s">
        <v>262</v>
      </c>
      <c r="H165" s="264">
        <v>80.069999999999993</v>
      </c>
      <c r="I165" s="265"/>
      <c r="J165" s="266">
        <f>ROUND(I165*H165,2)</f>
        <v>0</v>
      </c>
      <c r="K165" s="262" t="s">
        <v>132</v>
      </c>
      <c r="L165" s="267"/>
      <c r="M165" s="268" t="s">
        <v>28</v>
      </c>
      <c r="N165" s="269" t="s">
        <v>42</v>
      </c>
      <c r="O165" s="84"/>
      <c r="P165" s="213">
        <f>O165*H165</f>
        <v>0</v>
      </c>
      <c r="Q165" s="213">
        <v>0.056120000000000003</v>
      </c>
      <c r="R165" s="213">
        <f>Q165*H165</f>
        <v>4.4935283999999998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181</v>
      </c>
      <c r="AT165" s="215" t="s">
        <v>559</v>
      </c>
      <c r="AU165" s="215" t="s">
        <v>81</v>
      </c>
      <c r="AY165" s="17" t="s">
        <v>125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79</v>
      </c>
      <c r="BK165" s="216">
        <f>ROUND(I165*H165,2)</f>
        <v>0</v>
      </c>
      <c r="BL165" s="17" t="s">
        <v>150</v>
      </c>
      <c r="BM165" s="215" t="s">
        <v>651</v>
      </c>
    </row>
    <row r="166" s="2" customFormat="1">
      <c r="A166" s="38"/>
      <c r="B166" s="39"/>
      <c r="C166" s="40"/>
      <c r="D166" s="217" t="s">
        <v>135</v>
      </c>
      <c r="E166" s="40"/>
      <c r="F166" s="218" t="s">
        <v>650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135</v>
      </c>
      <c r="AU166" s="17" t="s">
        <v>81</v>
      </c>
    </row>
    <row r="167" s="13" customFormat="1">
      <c r="A167" s="13"/>
      <c r="B167" s="225"/>
      <c r="C167" s="226"/>
      <c r="D167" s="217" t="s">
        <v>141</v>
      </c>
      <c r="E167" s="226"/>
      <c r="F167" s="228" t="s">
        <v>786</v>
      </c>
      <c r="G167" s="226"/>
      <c r="H167" s="229">
        <v>80.069999999999993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141</v>
      </c>
      <c r="AU167" s="235" t="s">
        <v>81</v>
      </c>
      <c r="AV167" s="13" t="s">
        <v>81</v>
      </c>
      <c r="AW167" s="13" t="s">
        <v>4</v>
      </c>
      <c r="AX167" s="13" t="s">
        <v>79</v>
      </c>
      <c r="AY167" s="235" t="s">
        <v>125</v>
      </c>
    </row>
    <row r="168" s="2" customFormat="1" ht="16.5" customHeight="1">
      <c r="A168" s="38"/>
      <c r="B168" s="39"/>
      <c r="C168" s="204" t="s">
        <v>244</v>
      </c>
      <c r="D168" s="204" t="s">
        <v>128</v>
      </c>
      <c r="E168" s="205" t="s">
        <v>787</v>
      </c>
      <c r="F168" s="206" t="s">
        <v>788</v>
      </c>
      <c r="G168" s="207" t="s">
        <v>293</v>
      </c>
      <c r="H168" s="208">
        <v>1.6799999999999999</v>
      </c>
      <c r="I168" s="209"/>
      <c r="J168" s="210">
        <f>ROUND(I168*H168,2)</f>
        <v>0</v>
      </c>
      <c r="K168" s="206" t="s">
        <v>132</v>
      </c>
      <c r="L168" s="44"/>
      <c r="M168" s="211" t="s">
        <v>28</v>
      </c>
      <c r="N168" s="212" t="s">
        <v>42</v>
      </c>
      <c r="O168" s="84"/>
      <c r="P168" s="213">
        <f>O168*H168</f>
        <v>0</v>
      </c>
      <c r="Q168" s="213">
        <v>0.00063000000000000003</v>
      </c>
      <c r="R168" s="213">
        <f>Q168*H168</f>
        <v>0.0010583999999999999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150</v>
      </c>
      <c r="AT168" s="215" t="s">
        <v>128</v>
      </c>
      <c r="AU168" s="215" t="s">
        <v>81</v>
      </c>
      <c r="AY168" s="17" t="s">
        <v>125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79</v>
      </c>
      <c r="BK168" s="216">
        <f>ROUND(I168*H168,2)</f>
        <v>0</v>
      </c>
      <c r="BL168" s="17" t="s">
        <v>150</v>
      </c>
      <c r="BM168" s="215" t="s">
        <v>789</v>
      </c>
    </row>
    <row r="169" s="2" customFormat="1">
      <c r="A169" s="38"/>
      <c r="B169" s="39"/>
      <c r="C169" s="40"/>
      <c r="D169" s="217" t="s">
        <v>135</v>
      </c>
      <c r="E169" s="40"/>
      <c r="F169" s="218" t="s">
        <v>790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135</v>
      </c>
      <c r="AU169" s="17" t="s">
        <v>81</v>
      </c>
    </row>
    <row r="170" s="2" customFormat="1">
      <c r="A170" s="38"/>
      <c r="B170" s="39"/>
      <c r="C170" s="40"/>
      <c r="D170" s="222" t="s">
        <v>137</v>
      </c>
      <c r="E170" s="40"/>
      <c r="F170" s="223" t="s">
        <v>791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81</v>
      </c>
    </row>
    <row r="171" s="13" customFormat="1">
      <c r="A171" s="13"/>
      <c r="B171" s="225"/>
      <c r="C171" s="226"/>
      <c r="D171" s="217" t="s">
        <v>141</v>
      </c>
      <c r="E171" s="227" t="s">
        <v>28</v>
      </c>
      <c r="F171" s="228" t="s">
        <v>792</v>
      </c>
      <c r="G171" s="226"/>
      <c r="H171" s="229">
        <v>1.6799999999999999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141</v>
      </c>
      <c r="AU171" s="235" t="s">
        <v>81</v>
      </c>
      <c r="AV171" s="13" t="s">
        <v>81</v>
      </c>
      <c r="AW171" s="13" t="s">
        <v>33</v>
      </c>
      <c r="AX171" s="13" t="s">
        <v>79</v>
      </c>
      <c r="AY171" s="235" t="s">
        <v>125</v>
      </c>
    </row>
    <row r="172" s="2" customFormat="1" ht="16.5" customHeight="1">
      <c r="A172" s="38"/>
      <c r="B172" s="39"/>
      <c r="C172" s="204" t="s">
        <v>249</v>
      </c>
      <c r="D172" s="204" t="s">
        <v>128</v>
      </c>
      <c r="E172" s="205" t="s">
        <v>793</v>
      </c>
      <c r="F172" s="206" t="s">
        <v>794</v>
      </c>
      <c r="G172" s="207" t="s">
        <v>262</v>
      </c>
      <c r="H172" s="208">
        <v>5.5999999999999996</v>
      </c>
      <c r="I172" s="209"/>
      <c r="J172" s="210">
        <f>ROUND(I172*H172,2)</f>
        <v>0</v>
      </c>
      <c r="K172" s="206" t="s">
        <v>132</v>
      </c>
      <c r="L172" s="44"/>
      <c r="M172" s="211" t="s">
        <v>28</v>
      </c>
      <c r="N172" s="212" t="s">
        <v>42</v>
      </c>
      <c r="O172" s="84"/>
      <c r="P172" s="213">
        <f>O172*H172</f>
        <v>0</v>
      </c>
      <c r="Q172" s="213">
        <v>0.0056100000000000004</v>
      </c>
      <c r="R172" s="213">
        <f>Q172*H172</f>
        <v>0.031415999999999999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150</v>
      </c>
      <c r="AT172" s="215" t="s">
        <v>128</v>
      </c>
      <c r="AU172" s="215" t="s">
        <v>81</v>
      </c>
      <c r="AY172" s="17" t="s">
        <v>125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79</v>
      </c>
      <c r="BK172" s="216">
        <f>ROUND(I172*H172,2)</f>
        <v>0</v>
      </c>
      <c r="BL172" s="17" t="s">
        <v>150</v>
      </c>
      <c r="BM172" s="215" t="s">
        <v>795</v>
      </c>
    </row>
    <row r="173" s="2" customFormat="1">
      <c r="A173" s="38"/>
      <c r="B173" s="39"/>
      <c r="C173" s="40"/>
      <c r="D173" s="217" t="s">
        <v>135</v>
      </c>
      <c r="E173" s="40"/>
      <c r="F173" s="218" t="s">
        <v>796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81</v>
      </c>
    </row>
    <row r="174" s="2" customFormat="1">
      <c r="A174" s="38"/>
      <c r="B174" s="39"/>
      <c r="C174" s="40"/>
      <c r="D174" s="222" t="s">
        <v>137</v>
      </c>
      <c r="E174" s="40"/>
      <c r="F174" s="223" t="s">
        <v>797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137</v>
      </c>
      <c r="AU174" s="17" t="s">
        <v>81</v>
      </c>
    </row>
    <row r="175" s="13" customFormat="1">
      <c r="A175" s="13"/>
      <c r="B175" s="225"/>
      <c r="C175" s="226"/>
      <c r="D175" s="217" t="s">
        <v>141</v>
      </c>
      <c r="E175" s="227" t="s">
        <v>28</v>
      </c>
      <c r="F175" s="228" t="s">
        <v>798</v>
      </c>
      <c r="G175" s="226"/>
      <c r="H175" s="229">
        <v>5.5999999999999996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141</v>
      </c>
      <c r="AU175" s="235" t="s">
        <v>81</v>
      </c>
      <c r="AV175" s="13" t="s">
        <v>81</v>
      </c>
      <c r="AW175" s="13" t="s">
        <v>33</v>
      </c>
      <c r="AX175" s="13" t="s">
        <v>79</v>
      </c>
      <c r="AY175" s="235" t="s">
        <v>125</v>
      </c>
    </row>
    <row r="176" s="2" customFormat="1" ht="16.5" customHeight="1">
      <c r="A176" s="38"/>
      <c r="B176" s="39"/>
      <c r="C176" s="204" t="s">
        <v>384</v>
      </c>
      <c r="D176" s="204" t="s">
        <v>128</v>
      </c>
      <c r="E176" s="205" t="s">
        <v>799</v>
      </c>
      <c r="F176" s="206" t="s">
        <v>800</v>
      </c>
      <c r="G176" s="207" t="s">
        <v>262</v>
      </c>
      <c r="H176" s="208">
        <v>65</v>
      </c>
      <c r="I176" s="209"/>
      <c r="J176" s="210">
        <f>ROUND(I176*H176,2)</f>
        <v>0</v>
      </c>
      <c r="K176" s="206" t="s">
        <v>132</v>
      </c>
      <c r="L176" s="44"/>
      <c r="M176" s="211" t="s">
        <v>28</v>
      </c>
      <c r="N176" s="212" t="s">
        <v>42</v>
      </c>
      <c r="O176" s="84"/>
      <c r="P176" s="213">
        <f>O176*H176</f>
        <v>0</v>
      </c>
      <c r="Q176" s="213">
        <v>0.29221000000000003</v>
      </c>
      <c r="R176" s="213">
        <f>Q176*H176</f>
        <v>18.993650000000002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150</v>
      </c>
      <c r="AT176" s="215" t="s">
        <v>128</v>
      </c>
      <c r="AU176" s="215" t="s">
        <v>81</v>
      </c>
      <c r="AY176" s="17" t="s">
        <v>125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79</v>
      </c>
      <c r="BK176" s="216">
        <f>ROUND(I176*H176,2)</f>
        <v>0</v>
      </c>
      <c r="BL176" s="17" t="s">
        <v>150</v>
      </c>
      <c r="BM176" s="215" t="s">
        <v>801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802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81</v>
      </c>
    </row>
    <row r="178" s="2" customFormat="1">
      <c r="A178" s="38"/>
      <c r="B178" s="39"/>
      <c r="C178" s="40"/>
      <c r="D178" s="222" t="s">
        <v>137</v>
      </c>
      <c r="E178" s="40"/>
      <c r="F178" s="223" t="s">
        <v>803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137</v>
      </c>
      <c r="AU178" s="17" t="s">
        <v>81</v>
      </c>
    </row>
    <row r="179" s="2" customFormat="1" ht="16.5" customHeight="1">
      <c r="A179" s="38"/>
      <c r="B179" s="39"/>
      <c r="C179" s="260" t="s">
        <v>7</v>
      </c>
      <c r="D179" s="260" t="s">
        <v>559</v>
      </c>
      <c r="E179" s="261" t="s">
        <v>804</v>
      </c>
      <c r="F179" s="262" t="s">
        <v>805</v>
      </c>
      <c r="G179" s="263" t="s">
        <v>262</v>
      </c>
      <c r="H179" s="264">
        <v>65</v>
      </c>
      <c r="I179" s="265"/>
      <c r="J179" s="266">
        <f>ROUND(I179*H179,2)</f>
        <v>0</v>
      </c>
      <c r="K179" s="262" t="s">
        <v>132</v>
      </c>
      <c r="L179" s="267"/>
      <c r="M179" s="268" t="s">
        <v>28</v>
      </c>
      <c r="N179" s="269" t="s">
        <v>42</v>
      </c>
      <c r="O179" s="84"/>
      <c r="P179" s="213">
        <f>O179*H179</f>
        <v>0</v>
      </c>
      <c r="Q179" s="213">
        <v>0.017600000000000001</v>
      </c>
      <c r="R179" s="213">
        <f>Q179*H179</f>
        <v>1.1440000000000001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181</v>
      </c>
      <c r="AT179" s="215" t="s">
        <v>559</v>
      </c>
      <c r="AU179" s="215" t="s">
        <v>81</v>
      </c>
      <c r="AY179" s="17" t="s">
        <v>125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79</v>
      </c>
      <c r="BK179" s="216">
        <f>ROUND(I179*H179,2)</f>
        <v>0</v>
      </c>
      <c r="BL179" s="17" t="s">
        <v>150</v>
      </c>
      <c r="BM179" s="215" t="s">
        <v>806</v>
      </c>
    </row>
    <row r="180" s="2" customFormat="1">
      <c r="A180" s="38"/>
      <c r="B180" s="39"/>
      <c r="C180" s="40"/>
      <c r="D180" s="217" t="s">
        <v>135</v>
      </c>
      <c r="E180" s="40"/>
      <c r="F180" s="218" t="s">
        <v>805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81</v>
      </c>
    </row>
    <row r="181" s="2" customFormat="1" ht="16.5" customHeight="1">
      <c r="A181" s="38"/>
      <c r="B181" s="39"/>
      <c r="C181" s="204" t="s">
        <v>398</v>
      </c>
      <c r="D181" s="204" t="s">
        <v>128</v>
      </c>
      <c r="E181" s="205" t="s">
        <v>807</v>
      </c>
      <c r="F181" s="206" t="s">
        <v>808</v>
      </c>
      <c r="G181" s="207" t="s">
        <v>131</v>
      </c>
      <c r="H181" s="208">
        <v>5.3799999999999999</v>
      </c>
      <c r="I181" s="209"/>
      <c r="J181" s="210">
        <f>ROUND(I181*H181,2)</f>
        <v>0</v>
      </c>
      <c r="K181" s="206" t="s">
        <v>132</v>
      </c>
      <c r="L181" s="44"/>
      <c r="M181" s="211" t="s">
        <v>28</v>
      </c>
      <c r="N181" s="212" t="s">
        <v>42</v>
      </c>
      <c r="O181" s="84"/>
      <c r="P181" s="213">
        <f>O181*H181</f>
        <v>0</v>
      </c>
      <c r="Q181" s="213">
        <v>0.12</v>
      </c>
      <c r="R181" s="213">
        <f>Q181*H181</f>
        <v>0.64559999999999995</v>
      </c>
      <c r="S181" s="213">
        <v>2.2000000000000002</v>
      </c>
      <c r="T181" s="214">
        <f>S181*H181</f>
        <v>11.836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81</v>
      </c>
      <c r="AY181" s="17" t="s">
        <v>125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79</v>
      </c>
      <c r="BK181" s="216">
        <f>ROUND(I181*H181,2)</f>
        <v>0</v>
      </c>
      <c r="BL181" s="17" t="s">
        <v>133</v>
      </c>
      <c r="BM181" s="215" t="s">
        <v>809</v>
      </c>
    </row>
    <row r="182" s="2" customFormat="1">
      <c r="A182" s="38"/>
      <c r="B182" s="39"/>
      <c r="C182" s="40"/>
      <c r="D182" s="217" t="s">
        <v>135</v>
      </c>
      <c r="E182" s="40"/>
      <c r="F182" s="218" t="s">
        <v>810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81</v>
      </c>
    </row>
    <row r="183" s="2" customFormat="1">
      <c r="A183" s="38"/>
      <c r="B183" s="39"/>
      <c r="C183" s="40"/>
      <c r="D183" s="222" t="s">
        <v>137</v>
      </c>
      <c r="E183" s="40"/>
      <c r="F183" s="223" t="s">
        <v>811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137</v>
      </c>
      <c r="AU183" s="17" t="s">
        <v>81</v>
      </c>
    </row>
    <row r="184" s="13" customFormat="1">
      <c r="A184" s="13"/>
      <c r="B184" s="225"/>
      <c r="C184" s="226"/>
      <c r="D184" s="217" t="s">
        <v>141</v>
      </c>
      <c r="E184" s="227" t="s">
        <v>28</v>
      </c>
      <c r="F184" s="228" t="s">
        <v>812</v>
      </c>
      <c r="G184" s="226"/>
      <c r="H184" s="229">
        <v>5.3799999999999999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141</v>
      </c>
      <c r="AU184" s="235" t="s">
        <v>81</v>
      </c>
      <c r="AV184" s="13" t="s">
        <v>81</v>
      </c>
      <c r="AW184" s="13" t="s">
        <v>33</v>
      </c>
      <c r="AX184" s="13" t="s">
        <v>79</v>
      </c>
      <c r="AY184" s="235" t="s">
        <v>125</v>
      </c>
    </row>
    <row r="185" s="2" customFormat="1" ht="16.5" customHeight="1">
      <c r="A185" s="38"/>
      <c r="B185" s="39"/>
      <c r="C185" s="204" t="s">
        <v>408</v>
      </c>
      <c r="D185" s="204" t="s">
        <v>128</v>
      </c>
      <c r="E185" s="205" t="s">
        <v>813</v>
      </c>
      <c r="F185" s="206" t="s">
        <v>814</v>
      </c>
      <c r="G185" s="207" t="s">
        <v>131</v>
      </c>
      <c r="H185" s="208">
        <v>4.7030000000000003</v>
      </c>
      <c r="I185" s="209"/>
      <c r="J185" s="210">
        <f>ROUND(I185*H185,2)</f>
        <v>0</v>
      </c>
      <c r="K185" s="206" t="s">
        <v>132</v>
      </c>
      <c r="L185" s="44"/>
      <c r="M185" s="211" t="s">
        <v>28</v>
      </c>
      <c r="N185" s="212" t="s">
        <v>42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2.004</v>
      </c>
      <c r="T185" s="214">
        <f>S185*H185</f>
        <v>9.4248120000000011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133</v>
      </c>
      <c r="AT185" s="215" t="s">
        <v>128</v>
      </c>
      <c r="AU185" s="215" t="s">
        <v>81</v>
      </c>
      <c r="AY185" s="17" t="s">
        <v>125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79</v>
      </c>
      <c r="BK185" s="216">
        <f>ROUND(I185*H185,2)</f>
        <v>0</v>
      </c>
      <c r="BL185" s="17" t="s">
        <v>133</v>
      </c>
      <c r="BM185" s="215" t="s">
        <v>815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816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81</v>
      </c>
    </row>
    <row r="187" s="2" customFormat="1">
      <c r="A187" s="38"/>
      <c r="B187" s="39"/>
      <c r="C187" s="40"/>
      <c r="D187" s="222" t="s">
        <v>137</v>
      </c>
      <c r="E187" s="40"/>
      <c r="F187" s="223" t="s">
        <v>817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81</v>
      </c>
    </row>
    <row r="188" s="13" customFormat="1">
      <c r="A188" s="13"/>
      <c r="B188" s="225"/>
      <c r="C188" s="226"/>
      <c r="D188" s="217" t="s">
        <v>141</v>
      </c>
      <c r="E188" s="227" t="s">
        <v>28</v>
      </c>
      <c r="F188" s="228" t="s">
        <v>818</v>
      </c>
      <c r="G188" s="226"/>
      <c r="H188" s="229">
        <v>4.7030000000000003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141</v>
      </c>
      <c r="AU188" s="235" t="s">
        <v>81</v>
      </c>
      <c r="AV188" s="13" t="s">
        <v>81</v>
      </c>
      <c r="AW188" s="13" t="s">
        <v>33</v>
      </c>
      <c r="AX188" s="13" t="s">
        <v>79</v>
      </c>
      <c r="AY188" s="235" t="s">
        <v>125</v>
      </c>
    </row>
    <row r="189" s="2" customFormat="1" ht="16.5" customHeight="1">
      <c r="A189" s="38"/>
      <c r="B189" s="39"/>
      <c r="C189" s="204" t="s">
        <v>415</v>
      </c>
      <c r="D189" s="204" t="s">
        <v>128</v>
      </c>
      <c r="E189" s="205" t="s">
        <v>423</v>
      </c>
      <c r="F189" s="206" t="s">
        <v>424</v>
      </c>
      <c r="G189" s="207" t="s">
        <v>270</v>
      </c>
      <c r="H189" s="208">
        <v>31</v>
      </c>
      <c r="I189" s="209"/>
      <c r="J189" s="210">
        <f>ROUND(I189*H189,2)</f>
        <v>0</v>
      </c>
      <c r="K189" s="206" t="s">
        <v>132</v>
      </c>
      <c r="L189" s="44"/>
      <c r="M189" s="211" t="s">
        <v>28</v>
      </c>
      <c r="N189" s="212" t="s">
        <v>42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0.16500000000000001</v>
      </c>
      <c r="T189" s="214">
        <f>S189*H189</f>
        <v>5.1150000000000002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133</v>
      </c>
      <c r="AT189" s="215" t="s">
        <v>128</v>
      </c>
      <c r="AU189" s="215" t="s">
        <v>81</v>
      </c>
      <c r="AY189" s="17" t="s">
        <v>125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79</v>
      </c>
      <c r="BK189" s="216">
        <f>ROUND(I189*H189,2)</f>
        <v>0</v>
      </c>
      <c r="BL189" s="17" t="s">
        <v>133</v>
      </c>
      <c r="BM189" s="215" t="s">
        <v>819</v>
      </c>
    </row>
    <row r="190" s="2" customFormat="1">
      <c r="A190" s="38"/>
      <c r="B190" s="39"/>
      <c r="C190" s="40"/>
      <c r="D190" s="217" t="s">
        <v>135</v>
      </c>
      <c r="E190" s="40"/>
      <c r="F190" s="218" t="s">
        <v>426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135</v>
      </c>
      <c r="AU190" s="17" t="s">
        <v>81</v>
      </c>
    </row>
    <row r="191" s="2" customFormat="1">
      <c r="A191" s="38"/>
      <c r="B191" s="39"/>
      <c r="C191" s="40"/>
      <c r="D191" s="222" t="s">
        <v>137</v>
      </c>
      <c r="E191" s="40"/>
      <c r="F191" s="223" t="s">
        <v>427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137</v>
      </c>
      <c r="AU191" s="17" t="s">
        <v>81</v>
      </c>
    </row>
    <row r="192" s="2" customFormat="1">
      <c r="A192" s="38"/>
      <c r="B192" s="39"/>
      <c r="C192" s="40"/>
      <c r="D192" s="217" t="s">
        <v>139</v>
      </c>
      <c r="E192" s="40"/>
      <c r="F192" s="224" t="s">
        <v>820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139</v>
      </c>
      <c r="AU192" s="17" t="s">
        <v>81</v>
      </c>
    </row>
    <row r="193" s="13" customFormat="1">
      <c r="A193" s="13"/>
      <c r="B193" s="225"/>
      <c r="C193" s="226"/>
      <c r="D193" s="217" t="s">
        <v>141</v>
      </c>
      <c r="E193" s="227" t="s">
        <v>28</v>
      </c>
      <c r="F193" s="228" t="s">
        <v>473</v>
      </c>
      <c r="G193" s="226"/>
      <c r="H193" s="229">
        <v>31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141</v>
      </c>
      <c r="AU193" s="235" t="s">
        <v>81</v>
      </c>
      <c r="AV193" s="13" t="s">
        <v>81</v>
      </c>
      <c r="AW193" s="13" t="s">
        <v>33</v>
      </c>
      <c r="AX193" s="13" t="s">
        <v>79</v>
      </c>
      <c r="AY193" s="235" t="s">
        <v>125</v>
      </c>
    </row>
    <row r="194" s="2" customFormat="1" ht="16.5" customHeight="1">
      <c r="A194" s="38"/>
      <c r="B194" s="39"/>
      <c r="C194" s="204" t="s">
        <v>422</v>
      </c>
      <c r="D194" s="204" t="s">
        <v>128</v>
      </c>
      <c r="E194" s="205" t="s">
        <v>821</v>
      </c>
      <c r="F194" s="206" t="s">
        <v>822</v>
      </c>
      <c r="G194" s="207" t="s">
        <v>262</v>
      </c>
      <c r="H194" s="208">
        <v>50.75</v>
      </c>
      <c r="I194" s="209"/>
      <c r="J194" s="210">
        <f>ROUND(I194*H194,2)</f>
        <v>0</v>
      </c>
      <c r="K194" s="206" t="s">
        <v>132</v>
      </c>
      <c r="L194" s="44"/>
      <c r="M194" s="211" t="s">
        <v>28</v>
      </c>
      <c r="N194" s="212" t="s">
        <v>42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0.00348</v>
      </c>
      <c r="T194" s="214">
        <f>S194*H194</f>
        <v>0.17660999999999999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133</v>
      </c>
      <c r="AT194" s="215" t="s">
        <v>128</v>
      </c>
      <c r="AU194" s="215" t="s">
        <v>81</v>
      </c>
      <c r="AY194" s="17" t="s">
        <v>125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79</v>
      </c>
      <c r="BK194" s="216">
        <f>ROUND(I194*H194,2)</f>
        <v>0</v>
      </c>
      <c r="BL194" s="17" t="s">
        <v>133</v>
      </c>
      <c r="BM194" s="215" t="s">
        <v>823</v>
      </c>
    </row>
    <row r="195" s="2" customFormat="1">
      <c r="A195" s="38"/>
      <c r="B195" s="39"/>
      <c r="C195" s="40"/>
      <c r="D195" s="217" t="s">
        <v>135</v>
      </c>
      <c r="E195" s="40"/>
      <c r="F195" s="218" t="s">
        <v>824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81</v>
      </c>
    </row>
    <row r="196" s="2" customFormat="1">
      <c r="A196" s="38"/>
      <c r="B196" s="39"/>
      <c r="C196" s="40"/>
      <c r="D196" s="222" t="s">
        <v>137</v>
      </c>
      <c r="E196" s="40"/>
      <c r="F196" s="223" t="s">
        <v>825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137</v>
      </c>
      <c r="AU196" s="17" t="s">
        <v>81</v>
      </c>
    </row>
    <row r="197" s="13" customFormat="1">
      <c r="A197" s="13"/>
      <c r="B197" s="225"/>
      <c r="C197" s="226"/>
      <c r="D197" s="217" t="s">
        <v>141</v>
      </c>
      <c r="E197" s="227" t="s">
        <v>28</v>
      </c>
      <c r="F197" s="228" t="s">
        <v>826</v>
      </c>
      <c r="G197" s="226"/>
      <c r="H197" s="229">
        <v>50.75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141</v>
      </c>
      <c r="AU197" s="235" t="s">
        <v>81</v>
      </c>
      <c r="AV197" s="13" t="s">
        <v>81</v>
      </c>
      <c r="AW197" s="13" t="s">
        <v>33</v>
      </c>
      <c r="AX197" s="13" t="s">
        <v>79</v>
      </c>
      <c r="AY197" s="235" t="s">
        <v>125</v>
      </c>
    </row>
    <row r="198" s="2" customFormat="1" ht="16.5" customHeight="1">
      <c r="A198" s="38"/>
      <c r="B198" s="39"/>
      <c r="C198" s="204" t="s">
        <v>428</v>
      </c>
      <c r="D198" s="204" t="s">
        <v>128</v>
      </c>
      <c r="E198" s="205" t="s">
        <v>436</v>
      </c>
      <c r="F198" s="206" t="s">
        <v>437</v>
      </c>
      <c r="G198" s="207" t="s">
        <v>262</v>
      </c>
      <c r="H198" s="208">
        <v>3</v>
      </c>
      <c r="I198" s="209"/>
      <c r="J198" s="210">
        <f>ROUND(I198*H198,2)</f>
        <v>0</v>
      </c>
      <c r="K198" s="206" t="s">
        <v>132</v>
      </c>
      <c r="L198" s="44"/>
      <c r="M198" s="211" t="s">
        <v>28</v>
      </c>
      <c r="N198" s="212" t="s">
        <v>42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0.0092499999999999995</v>
      </c>
      <c r="T198" s="214">
        <f>S198*H198</f>
        <v>0.027749999999999997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133</v>
      </c>
      <c r="AT198" s="215" t="s">
        <v>128</v>
      </c>
      <c r="AU198" s="215" t="s">
        <v>81</v>
      </c>
      <c r="AY198" s="17" t="s">
        <v>125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79</v>
      </c>
      <c r="BK198" s="216">
        <f>ROUND(I198*H198,2)</f>
        <v>0</v>
      </c>
      <c r="BL198" s="17" t="s">
        <v>133</v>
      </c>
      <c r="BM198" s="215" t="s">
        <v>827</v>
      </c>
    </row>
    <row r="199" s="2" customFormat="1">
      <c r="A199" s="38"/>
      <c r="B199" s="39"/>
      <c r="C199" s="40"/>
      <c r="D199" s="217" t="s">
        <v>135</v>
      </c>
      <c r="E199" s="40"/>
      <c r="F199" s="218" t="s">
        <v>439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81</v>
      </c>
    </row>
    <row r="200" s="2" customFormat="1">
      <c r="A200" s="38"/>
      <c r="B200" s="39"/>
      <c r="C200" s="40"/>
      <c r="D200" s="222" t="s">
        <v>137</v>
      </c>
      <c r="E200" s="40"/>
      <c r="F200" s="223" t="s">
        <v>440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137</v>
      </c>
      <c r="AU200" s="17" t="s">
        <v>81</v>
      </c>
    </row>
    <row r="201" s="2" customFormat="1">
      <c r="A201" s="38"/>
      <c r="B201" s="39"/>
      <c r="C201" s="40"/>
      <c r="D201" s="217" t="s">
        <v>139</v>
      </c>
      <c r="E201" s="40"/>
      <c r="F201" s="224" t="s">
        <v>828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139</v>
      </c>
      <c r="AU201" s="17" t="s">
        <v>81</v>
      </c>
    </row>
    <row r="202" s="13" customFormat="1">
      <c r="A202" s="13"/>
      <c r="B202" s="225"/>
      <c r="C202" s="226"/>
      <c r="D202" s="217" t="s">
        <v>141</v>
      </c>
      <c r="E202" s="227" t="s">
        <v>28</v>
      </c>
      <c r="F202" s="228" t="s">
        <v>151</v>
      </c>
      <c r="G202" s="226"/>
      <c r="H202" s="229">
        <v>3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141</v>
      </c>
      <c r="AU202" s="235" t="s">
        <v>81</v>
      </c>
      <c r="AV202" s="13" t="s">
        <v>81</v>
      </c>
      <c r="AW202" s="13" t="s">
        <v>33</v>
      </c>
      <c r="AX202" s="13" t="s">
        <v>79</v>
      </c>
      <c r="AY202" s="235" t="s">
        <v>125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670</v>
      </c>
      <c r="F203" s="202" t="s">
        <v>671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SUM(P204:P206)</f>
        <v>0</v>
      </c>
      <c r="Q203" s="196"/>
      <c r="R203" s="197">
        <f>SUM(R204:R206)</f>
        <v>0</v>
      </c>
      <c r="S203" s="196"/>
      <c r="T203" s="198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79</v>
      </c>
      <c r="AT203" s="200" t="s">
        <v>70</v>
      </c>
      <c r="AU203" s="200" t="s">
        <v>79</v>
      </c>
      <c r="AY203" s="199" t="s">
        <v>125</v>
      </c>
      <c r="BK203" s="201">
        <f>SUM(BK204:BK206)</f>
        <v>0</v>
      </c>
    </row>
    <row r="204" s="2" customFormat="1" ht="16.5" customHeight="1">
      <c r="A204" s="38"/>
      <c r="B204" s="39"/>
      <c r="C204" s="204" t="s">
        <v>435</v>
      </c>
      <c r="D204" s="204" t="s">
        <v>128</v>
      </c>
      <c r="E204" s="205" t="s">
        <v>672</v>
      </c>
      <c r="F204" s="206" t="s">
        <v>673</v>
      </c>
      <c r="G204" s="207" t="s">
        <v>462</v>
      </c>
      <c r="H204" s="208">
        <v>153.39400000000001</v>
      </c>
      <c r="I204" s="209"/>
      <c r="J204" s="210">
        <f>ROUND(I204*H204,2)</f>
        <v>0</v>
      </c>
      <c r="K204" s="206" t="s">
        <v>132</v>
      </c>
      <c r="L204" s="44"/>
      <c r="M204" s="211" t="s">
        <v>28</v>
      </c>
      <c r="N204" s="212" t="s">
        <v>42</v>
      </c>
      <c r="O204" s="84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150</v>
      </c>
      <c r="AT204" s="215" t="s">
        <v>128</v>
      </c>
      <c r="AU204" s="215" t="s">
        <v>81</v>
      </c>
      <c r="AY204" s="17" t="s">
        <v>125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79</v>
      </c>
      <c r="BK204" s="216">
        <f>ROUND(I204*H204,2)</f>
        <v>0</v>
      </c>
      <c r="BL204" s="17" t="s">
        <v>150</v>
      </c>
      <c r="BM204" s="215" t="s">
        <v>674</v>
      </c>
    </row>
    <row r="205" s="2" customFormat="1">
      <c r="A205" s="38"/>
      <c r="B205" s="39"/>
      <c r="C205" s="40"/>
      <c r="D205" s="217" t="s">
        <v>135</v>
      </c>
      <c r="E205" s="40"/>
      <c r="F205" s="218" t="s">
        <v>675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135</v>
      </c>
      <c r="AU205" s="17" t="s">
        <v>81</v>
      </c>
    </row>
    <row r="206" s="2" customFormat="1">
      <c r="A206" s="38"/>
      <c r="B206" s="39"/>
      <c r="C206" s="40"/>
      <c r="D206" s="222" t="s">
        <v>137</v>
      </c>
      <c r="E206" s="40"/>
      <c r="F206" s="223" t="s">
        <v>676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137</v>
      </c>
      <c r="AU206" s="17" t="s">
        <v>81</v>
      </c>
    </row>
    <row r="207" s="12" customFormat="1" ht="25.92" customHeight="1">
      <c r="A207" s="12"/>
      <c r="B207" s="188"/>
      <c r="C207" s="189"/>
      <c r="D207" s="190" t="s">
        <v>70</v>
      </c>
      <c r="E207" s="191" t="s">
        <v>677</v>
      </c>
      <c r="F207" s="191" t="s">
        <v>678</v>
      </c>
      <c r="G207" s="189"/>
      <c r="H207" s="189"/>
      <c r="I207" s="192"/>
      <c r="J207" s="193">
        <f>BK207</f>
        <v>0</v>
      </c>
      <c r="K207" s="189"/>
      <c r="L207" s="194"/>
      <c r="M207" s="195"/>
      <c r="N207" s="196"/>
      <c r="O207" s="196"/>
      <c r="P207" s="197">
        <f>P208</f>
        <v>0</v>
      </c>
      <c r="Q207" s="196"/>
      <c r="R207" s="197">
        <f>R208</f>
        <v>0.54511599999999993</v>
      </c>
      <c r="S207" s="196"/>
      <c r="T207" s="198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9" t="s">
        <v>81</v>
      </c>
      <c r="AT207" s="200" t="s">
        <v>70</v>
      </c>
      <c r="AU207" s="200" t="s">
        <v>71</v>
      </c>
      <c r="AY207" s="199" t="s">
        <v>125</v>
      </c>
      <c r="BK207" s="201">
        <f>BK208</f>
        <v>0</v>
      </c>
    </row>
    <row r="208" s="12" customFormat="1" ht="22.8" customHeight="1">
      <c r="A208" s="12"/>
      <c r="B208" s="188"/>
      <c r="C208" s="189"/>
      <c r="D208" s="190" t="s">
        <v>70</v>
      </c>
      <c r="E208" s="202" t="s">
        <v>679</v>
      </c>
      <c r="F208" s="202" t="s">
        <v>680</v>
      </c>
      <c r="G208" s="189"/>
      <c r="H208" s="189"/>
      <c r="I208" s="192"/>
      <c r="J208" s="203">
        <f>BK208</f>
        <v>0</v>
      </c>
      <c r="K208" s="189"/>
      <c r="L208" s="194"/>
      <c r="M208" s="195"/>
      <c r="N208" s="196"/>
      <c r="O208" s="196"/>
      <c r="P208" s="197">
        <f>SUM(P209:P215)</f>
        <v>0</v>
      </c>
      <c r="Q208" s="196"/>
      <c r="R208" s="197">
        <f>SUM(R209:R215)</f>
        <v>0.54511599999999993</v>
      </c>
      <c r="S208" s="196"/>
      <c r="T208" s="198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81</v>
      </c>
      <c r="AT208" s="200" t="s">
        <v>70</v>
      </c>
      <c r="AU208" s="200" t="s">
        <v>79</v>
      </c>
      <c r="AY208" s="199" t="s">
        <v>125</v>
      </c>
      <c r="BK208" s="201">
        <f>SUM(BK209:BK215)</f>
        <v>0</v>
      </c>
    </row>
    <row r="209" s="2" customFormat="1" ht="16.5" customHeight="1">
      <c r="A209" s="38"/>
      <c r="B209" s="39"/>
      <c r="C209" s="204" t="s">
        <v>443</v>
      </c>
      <c r="D209" s="204" t="s">
        <v>128</v>
      </c>
      <c r="E209" s="205" t="s">
        <v>681</v>
      </c>
      <c r="F209" s="206" t="s">
        <v>682</v>
      </c>
      <c r="G209" s="207" t="s">
        <v>262</v>
      </c>
      <c r="H209" s="208">
        <v>95.299999999999997</v>
      </c>
      <c r="I209" s="209"/>
      <c r="J209" s="210">
        <f>ROUND(I209*H209,2)</f>
        <v>0</v>
      </c>
      <c r="K209" s="206" t="s">
        <v>132</v>
      </c>
      <c r="L209" s="44"/>
      <c r="M209" s="211" t="s">
        <v>28</v>
      </c>
      <c r="N209" s="212" t="s">
        <v>42</v>
      </c>
      <c r="O209" s="84"/>
      <c r="P209" s="213">
        <f>O209*H209</f>
        <v>0</v>
      </c>
      <c r="Q209" s="213">
        <v>0.00072000000000000005</v>
      </c>
      <c r="R209" s="213">
        <f>Q209*H209</f>
        <v>0.068615999999999996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233</v>
      </c>
      <c r="AT209" s="215" t="s">
        <v>128</v>
      </c>
      <c r="AU209" s="215" t="s">
        <v>81</v>
      </c>
      <c r="AY209" s="17" t="s">
        <v>125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79</v>
      </c>
      <c r="BK209" s="216">
        <f>ROUND(I209*H209,2)</f>
        <v>0</v>
      </c>
      <c r="BL209" s="17" t="s">
        <v>233</v>
      </c>
      <c r="BM209" s="215" t="s">
        <v>829</v>
      </c>
    </row>
    <row r="210" s="2" customFormat="1">
      <c r="A210" s="38"/>
      <c r="B210" s="39"/>
      <c r="C210" s="40"/>
      <c r="D210" s="217" t="s">
        <v>135</v>
      </c>
      <c r="E210" s="40"/>
      <c r="F210" s="218" t="s">
        <v>684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81</v>
      </c>
    </row>
    <row r="211" s="2" customFormat="1">
      <c r="A211" s="38"/>
      <c r="B211" s="39"/>
      <c r="C211" s="40"/>
      <c r="D211" s="222" t="s">
        <v>137</v>
      </c>
      <c r="E211" s="40"/>
      <c r="F211" s="223" t="s">
        <v>685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137</v>
      </c>
      <c r="AU211" s="17" t="s">
        <v>81</v>
      </c>
    </row>
    <row r="212" s="2" customFormat="1" ht="16.5" customHeight="1">
      <c r="A212" s="38"/>
      <c r="B212" s="39"/>
      <c r="C212" s="260" t="s">
        <v>450</v>
      </c>
      <c r="D212" s="260" t="s">
        <v>559</v>
      </c>
      <c r="E212" s="261" t="s">
        <v>687</v>
      </c>
      <c r="F212" s="262" t="s">
        <v>688</v>
      </c>
      <c r="G212" s="263" t="s">
        <v>262</v>
      </c>
      <c r="H212" s="264">
        <v>95.299999999999997</v>
      </c>
      <c r="I212" s="265"/>
      <c r="J212" s="266">
        <f>ROUND(I212*H212,2)</f>
        <v>0</v>
      </c>
      <c r="K212" s="262" t="s">
        <v>132</v>
      </c>
      <c r="L212" s="267"/>
      <c r="M212" s="268" t="s">
        <v>28</v>
      </c>
      <c r="N212" s="269" t="s">
        <v>42</v>
      </c>
      <c r="O212" s="84"/>
      <c r="P212" s="213">
        <f>O212*H212</f>
        <v>0</v>
      </c>
      <c r="Q212" s="213">
        <v>0.0050000000000000001</v>
      </c>
      <c r="R212" s="213">
        <f>Q212*H212</f>
        <v>0.47649999999999998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480</v>
      </c>
      <c r="AT212" s="215" t="s">
        <v>559</v>
      </c>
      <c r="AU212" s="215" t="s">
        <v>81</v>
      </c>
      <c r="AY212" s="17" t="s">
        <v>125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79</v>
      </c>
      <c r="BK212" s="216">
        <f>ROUND(I212*H212,2)</f>
        <v>0</v>
      </c>
      <c r="BL212" s="17" t="s">
        <v>233</v>
      </c>
      <c r="BM212" s="215" t="s">
        <v>830</v>
      </c>
    </row>
    <row r="213" s="2" customFormat="1">
      <c r="A213" s="38"/>
      <c r="B213" s="39"/>
      <c r="C213" s="40"/>
      <c r="D213" s="217" t="s">
        <v>135</v>
      </c>
      <c r="E213" s="40"/>
      <c r="F213" s="218" t="s">
        <v>688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81</v>
      </c>
    </row>
    <row r="214" s="2" customFormat="1">
      <c r="A214" s="38"/>
      <c r="B214" s="39"/>
      <c r="C214" s="40"/>
      <c r="D214" s="217" t="s">
        <v>139</v>
      </c>
      <c r="E214" s="40"/>
      <c r="F214" s="224" t="s">
        <v>831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139</v>
      </c>
      <c r="AU214" s="17" t="s">
        <v>81</v>
      </c>
    </row>
    <row r="215" s="13" customFormat="1">
      <c r="A215" s="13"/>
      <c r="B215" s="225"/>
      <c r="C215" s="226"/>
      <c r="D215" s="217" t="s">
        <v>141</v>
      </c>
      <c r="E215" s="227" t="s">
        <v>28</v>
      </c>
      <c r="F215" s="228" t="s">
        <v>832</v>
      </c>
      <c r="G215" s="226"/>
      <c r="H215" s="229">
        <v>95.299999999999997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141</v>
      </c>
      <c r="AU215" s="235" t="s">
        <v>81</v>
      </c>
      <c r="AV215" s="13" t="s">
        <v>81</v>
      </c>
      <c r="AW215" s="13" t="s">
        <v>33</v>
      </c>
      <c r="AX215" s="13" t="s">
        <v>79</v>
      </c>
      <c r="AY215" s="235" t="s">
        <v>125</v>
      </c>
    </row>
    <row r="216" s="12" customFormat="1" ht="25.92" customHeight="1">
      <c r="A216" s="12"/>
      <c r="B216" s="188"/>
      <c r="C216" s="189"/>
      <c r="D216" s="190" t="s">
        <v>70</v>
      </c>
      <c r="E216" s="191" t="s">
        <v>79</v>
      </c>
      <c r="F216" s="191" t="s">
        <v>267</v>
      </c>
      <c r="G216" s="189"/>
      <c r="H216" s="189"/>
      <c r="I216" s="192"/>
      <c r="J216" s="193">
        <f>BK216</f>
        <v>0</v>
      </c>
      <c r="K216" s="189"/>
      <c r="L216" s="194"/>
      <c r="M216" s="195"/>
      <c r="N216" s="196"/>
      <c r="O216" s="196"/>
      <c r="P216" s="197">
        <f>SUM(P217:P279)</f>
        <v>0</v>
      </c>
      <c r="Q216" s="196"/>
      <c r="R216" s="197">
        <f>SUM(R217:R279)</f>
        <v>0.039</v>
      </c>
      <c r="S216" s="196"/>
      <c r="T216" s="198">
        <f>SUM(T217:T279)</f>
        <v>2.1695549999999999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99" t="s">
        <v>150</v>
      </c>
      <c r="AT216" s="200" t="s">
        <v>70</v>
      </c>
      <c r="AU216" s="200" t="s">
        <v>71</v>
      </c>
      <c r="AY216" s="199" t="s">
        <v>125</v>
      </c>
      <c r="BK216" s="201">
        <f>SUM(BK217:BK279)</f>
        <v>0</v>
      </c>
    </row>
    <row r="217" s="2" customFormat="1" ht="16.5" customHeight="1">
      <c r="A217" s="38"/>
      <c r="B217" s="39"/>
      <c r="C217" s="204" t="s">
        <v>459</v>
      </c>
      <c r="D217" s="204" t="s">
        <v>128</v>
      </c>
      <c r="E217" s="205" t="s">
        <v>508</v>
      </c>
      <c r="F217" s="206" t="s">
        <v>509</v>
      </c>
      <c r="G217" s="207" t="s">
        <v>293</v>
      </c>
      <c r="H217" s="208">
        <v>7.3129999999999997</v>
      </c>
      <c r="I217" s="209"/>
      <c r="J217" s="210">
        <f>ROUND(I217*H217,2)</f>
        <v>0</v>
      </c>
      <c r="K217" s="206" t="s">
        <v>132</v>
      </c>
      <c r="L217" s="44"/>
      <c r="M217" s="211" t="s">
        <v>28</v>
      </c>
      <c r="N217" s="212" t="s">
        <v>42</v>
      </c>
      <c r="O217" s="84"/>
      <c r="P217" s="213">
        <f>O217*H217</f>
        <v>0</v>
      </c>
      <c r="Q217" s="213">
        <v>0</v>
      </c>
      <c r="R217" s="213">
        <f>Q217*H217</f>
        <v>0</v>
      </c>
      <c r="S217" s="213">
        <v>0.23499999999999999</v>
      </c>
      <c r="T217" s="214">
        <f>S217*H217</f>
        <v>1.7185549999999998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5" t="s">
        <v>133</v>
      </c>
      <c r="AT217" s="215" t="s">
        <v>128</v>
      </c>
      <c r="AU217" s="215" t="s">
        <v>79</v>
      </c>
      <c r="AY217" s="17" t="s">
        <v>125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7" t="s">
        <v>79</v>
      </c>
      <c r="BK217" s="216">
        <f>ROUND(I217*H217,2)</f>
        <v>0</v>
      </c>
      <c r="BL217" s="17" t="s">
        <v>133</v>
      </c>
      <c r="BM217" s="215" t="s">
        <v>510</v>
      </c>
    </row>
    <row r="218" s="2" customFormat="1">
      <c r="A218" s="38"/>
      <c r="B218" s="39"/>
      <c r="C218" s="40"/>
      <c r="D218" s="217" t="s">
        <v>135</v>
      </c>
      <c r="E218" s="40"/>
      <c r="F218" s="218" t="s">
        <v>511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135</v>
      </c>
      <c r="AU218" s="17" t="s">
        <v>79</v>
      </c>
    </row>
    <row r="219" s="2" customFormat="1">
      <c r="A219" s="38"/>
      <c r="B219" s="39"/>
      <c r="C219" s="40"/>
      <c r="D219" s="222" t="s">
        <v>137</v>
      </c>
      <c r="E219" s="40"/>
      <c r="F219" s="223" t="s">
        <v>512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137</v>
      </c>
      <c r="AU219" s="17" t="s">
        <v>79</v>
      </c>
    </row>
    <row r="220" s="13" customFormat="1">
      <c r="A220" s="13"/>
      <c r="B220" s="225"/>
      <c r="C220" s="226"/>
      <c r="D220" s="217" t="s">
        <v>141</v>
      </c>
      <c r="E220" s="227" t="s">
        <v>28</v>
      </c>
      <c r="F220" s="228" t="s">
        <v>833</v>
      </c>
      <c r="G220" s="226"/>
      <c r="H220" s="229">
        <v>7.3129999999999997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141</v>
      </c>
      <c r="AU220" s="235" t="s">
        <v>79</v>
      </c>
      <c r="AV220" s="13" t="s">
        <v>81</v>
      </c>
      <c r="AW220" s="13" t="s">
        <v>33</v>
      </c>
      <c r="AX220" s="13" t="s">
        <v>79</v>
      </c>
      <c r="AY220" s="235" t="s">
        <v>125</v>
      </c>
    </row>
    <row r="221" s="2" customFormat="1" ht="16.5" customHeight="1">
      <c r="A221" s="38"/>
      <c r="B221" s="39"/>
      <c r="C221" s="204" t="s">
        <v>473</v>
      </c>
      <c r="D221" s="204" t="s">
        <v>128</v>
      </c>
      <c r="E221" s="205" t="s">
        <v>528</v>
      </c>
      <c r="F221" s="206" t="s">
        <v>529</v>
      </c>
      <c r="G221" s="207" t="s">
        <v>262</v>
      </c>
      <c r="H221" s="208">
        <v>2.2000000000000002</v>
      </c>
      <c r="I221" s="209"/>
      <c r="J221" s="210">
        <f>ROUND(I221*H221,2)</f>
        <v>0</v>
      </c>
      <c r="K221" s="206" t="s">
        <v>132</v>
      </c>
      <c r="L221" s="44"/>
      <c r="M221" s="211" t="s">
        <v>28</v>
      </c>
      <c r="N221" s="212" t="s">
        <v>42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0.20499999999999999</v>
      </c>
      <c r="T221" s="214">
        <f>S221*H221</f>
        <v>0.45100000000000001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133</v>
      </c>
      <c r="AT221" s="215" t="s">
        <v>128</v>
      </c>
      <c r="AU221" s="215" t="s">
        <v>79</v>
      </c>
      <c r="AY221" s="17" t="s">
        <v>125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79</v>
      </c>
      <c r="BK221" s="216">
        <f>ROUND(I221*H221,2)</f>
        <v>0</v>
      </c>
      <c r="BL221" s="17" t="s">
        <v>133</v>
      </c>
      <c r="BM221" s="215" t="s">
        <v>530</v>
      </c>
    </row>
    <row r="222" s="2" customFormat="1">
      <c r="A222" s="38"/>
      <c r="B222" s="39"/>
      <c r="C222" s="40"/>
      <c r="D222" s="217" t="s">
        <v>135</v>
      </c>
      <c r="E222" s="40"/>
      <c r="F222" s="218" t="s">
        <v>531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79</v>
      </c>
    </row>
    <row r="223" s="2" customFormat="1">
      <c r="A223" s="38"/>
      <c r="B223" s="39"/>
      <c r="C223" s="40"/>
      <c r="D223" s="222" t="s">
        <v>137</v>
      </c>
      <c r="E223" s="40"/>
      <c r="F223" s="223" t="s">
        <v>532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137</v>
      </c>
      <c r="AU223" s="17" t="s">
        <v>79</v>
      </c>
    </row>
    <row r="224" s="2" customFormat="1">
      <c r="A224" s="38"/>
      <c r="B224" s="39"/>
      <c r="C224" s="40"/>
      <c r="D224" s="217" t="s">
        <v>139</v>
      </c>
      <c r="E224" s="40"/>
      <c r="F224" s="224" t="s">
        <v>533</v>
      </c>
      <c r="G224" s="40"/>
      <c r="H224" s="40"/>
      <c r="I224" s="219"/>
      <c r="J224" s="40"/>
      <c r="K224" s="40"/>
      <c r="L224" s="44"/>
      <c r="M224" s="220"/>
      <c r="N224" s="221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79</v>
      </c>
    </row>
    <row r="225" s="13" customFormat="1">
      <c r="A225" s="13"/>
      <c r="B225" s="225"/>
      <c r="C225" s="226"/>
      <c r="D225" s="217" t="s">
        <v>141</v>
      </c>
      <c r="E225" s="227" t="s">
        <v>28</v>
      </c>
      <c r="F225" s="228" t="s">
        <v>834</v>
      </c>
      <c r="G225" s="226"/>
      <c r="H225" s="229">
        <v>2.2000000000000002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141</v>
      </c>
      <c r="AU225" s="235" t="s">
        <v>79</v>
      </c>
      <c r="AV225" s="13" t="s">
        <v>81</v>
      </c>
      <c r="AW225" s="13" t="s">
        <v>33</v>
      </c>
      <c r="AX225" s="13" t="s">
        <v>79</v>
      </c>
      <c r="AY225" s="235" t="s">
        <v>125</v>
      </c>
    </row>
    <row r="226" s="2" customFormat="1" ht="21.75" customHeight="1">
      <c r="A226" s="38"/>
      <c r="B226" s="39"/>
      <c r="C226" s="204" t="s">
        <v>480</v>
      </c>
      <c r="D226" s="204" t="s">
        <v>128</v>
      </c>
      <c r="E226" s="205" t="s">
        <v>835</v>
      </c>
      <c r="F226" s="206" t="s">
        <v>836</v>
      </c>
      <c r="G226" s="207" t="s">
        <v>131</v>
      </c>
      <c r="H226" s="208">
        <v>177.99199999999999</v>
      </c>
      <c r="I226" s="209"/>
      <c r="J226" s="210">
        <f>ROUND(I226*H226,2)</f>
        <v>0</v>
      </c>
      <c r="K226" s="206" t="s">
        <v>132</v>
      </c>
      <c r="L226" s="44"/>
      <c r="M226" s="211" t="s">
        <v>28</v>
      </c>
      <c r="N226" s="212" t="s">
        <v>42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150</v>
      </c>
      <c r="AT226" s="215" t="s">
        <v>128</v>
      </c>
      <c r="AU226" s="215" t="s">
        <v>79</v>
      </c>
      <c r="AY226" s="17" t="s">
        <v>125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79</v>
      </c>
      <c r="BK226" s="216">
        <f>ROUND(I226*H226,2)</f>
        <v>0</v>
      </c>
      <c r="BL226" s="17" t="s">
        <v>150</v>
      </c>
      <c r="BM226" s="215" t="s">
        <v>535</v>
      </c>
    </row>
    <row r="227" s="2" customFormat="1">
      <c r="A227" s="38"/>
      <c r="B227" s="39"/>
      <c r="C227" s="40"/>
      <c r="D227" s="217" t="s">
        <v>135</v>
      </c>
      <c r="E227" s="40"/>
      <c r="F227" s="218" t="s">
        <v>837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79</v>
      </c>
    </row>
    <row r="228" s="2" customFormat="1">
      <c r="A228" s="38"/>
      <c r="B228" s="39"/>
      <c r="C228" s="40"/>
      <c r="D228" s="222" t="s">
        <v>137</v>
      </c>
      <c r="E228" s="40"/>
      <c r="F228" s="223" t="s">
        <v>838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137</v>
      </c>
      <c r="AU228" s="17" t="s">
        <v>79</v>
      </c>
    </row>
    <row r="229" s="13" customFormat="1">
      <c r="A229" s="13"/>
      <c r="B229" s="225"/>
      <c r="C229" s="226"/>
      <c r="D229" s="217" t="s">
        <v>141</v>
      </c>
      <c r="E229" s="227" t="s">
        <v>28</v>
      </c>
      <c r="F229" s="228" t="s">
        <v>839</v>
      </c>
      <c r="G229" s="226"/>
      <c r="H229" s="229">
        <v>2.5920000000000001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141</v>
      </c>
      <c r="AU229" s="235" t="s">
        <v>79</v>
      </c>
      <c r="AV229" s="13" t="s">
        <v>81</v>
      </c>
      <c r="AW229" s="13" t="s">
        <v>33</v>
      </c>
      <c r="AX229" s="13" t="s">
        <v>71</v>
      </c>
      <c r="AY229" s="235" t="s">
        <v>125</v>
      </c>
    </row>
    <row r="230" s="13" customFormat="1">
      <c r="A230" s="13"/>
      <c r="B230" s="225"/>
      <c r="C230" s="226"/>
      <c r="D230" s="217" t="s">
        <v>141</v>
      </c>
      <c r="E230" s="227" t="s">
        <v>28</v>
      </c>
      <c r="F230" s="228" t="s">
        <v>840</v>
      </c>
      <c r="G230" s="226"/>
      <c r="H230" s="229">
        <v>110.43000000000001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141</v>
      </c>
      <c r="AU230" s="235" t="s">
        <v>79</v>
      </c>
      <c r="AV230" s="13" t="s">
        <v>81</v>
      </c>
      <c r="AW230" s="13" t="s">
        <v>33</v>
      </c>
      <c r="AX230" s="13" t="s">
        <v>71</v>
      </c>
      <c r="AY230" s="235" t="s">
        <v>125</v>
      </c>
    </row>
    <row r="231" s="13" customFormat="1">
      <c r="A231" s="13"/>
      <c r="B231" s="225"/>
      <c r="C231" s="226"/>
      <c r="D231" s="217" t="s">
        <v>141</v>
      </c>
      <c r="E231" s="227" t="s">
        <v>28</v>
      </c>
      <c r="F231" s="228" t="s">
        <v>841</v>
      </c>
      <c r="G231" s="226"/>
      <c r="H231" s="229">
        <v>30</v>
      </c>
      <c r="I231" s="230"/>
      <c r="J231" s="226"/>
      <c r="K231" s="226"/>
      <c r="L231" s="231"/>
      <c r="M231" s="232"/>
      <c r="N231" s="233"/>
      <c r="O231" s="233"/>
      <c r="P231" s="233"/>
      <c r="Q231" s="233"/>
      <c r="R231" s="233"/>
      <c r="S231" s="233"/>
      <c r="T231" s="23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5" t="s">
        <v>141</v>
      </c>
      <c r="AU231" s="235" t="s">
        <v>79</v>
      </c>
      <c r="AV231" s="13" t="s">
        <v>81</v>
      </c>
      <c r="AW231" s="13" t="s">
        <v>33</v>
      </c>
      <c r="AX231" s="13" t="s">
        <v>71</v>
      </c>
      <c r="AY231" s="235" t="s">
        <v>125</v>
      </c>
    </row>
    <row r="232" s="13" customFormat="1">
      <c r="A232" s="13"/>
      <c r="B232" s="225"/>
      <c r="C232" s="226"/>
      <c r="D232" s="217" t="s">
        <v>141</v>
      </c>
      <c r="E232" s="227" t="s">
        <v>28</v>
      </c>
      <c r="F232" s="228" t="s">
        <v>842</v>
      </c>
      <c r="G232" s="226"/>
      <c r="H232" s="229">
        <v>34.969999999999999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141</v>
      </c>
      <c r="AU232" s="235" t="s">
        <v>79</v>
      </c>
      <c r="AV232" s="13" t="s">
        <v>81</v>
      </c>
      <c r="AW232" s="13" t="s">
        <v>33</v>
      </c>
      <c r="AX232" s="13" t="s">
        <v>71</v>
      </c>
      <c r="AY232" s="235" t="s">
        <v>125</v>
      </c>
    </row>
    <row r="233" s="15" customFormat="1">
      <c r="A233" s="15"/>
      <c r="B233" s="249"/>
      <c r="C233" s="250"/>
      <c r="D233" s="217" t="s">
        <v>141</v>
      </c>
      <c r="E233" s="251" t="s">
        <v>28</v>
      </c>
      <c r="F233" s="252" t="s">
        <v>321</v>
      </c>
      <c r="G233" s="250"/>
      <c r="H233" s="253">
        <v>177.99199999999999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141</v>
      </c>
      <c r="AU233" s="259" t="s">
        <v>79</v>
      </c>
      <c r="AV233" s="15" t="s">
        <v>150</v>
      </c>
      <c r="AW233" s="15" t="s">
        <v>33</v>
      </c>
      <c r="AX233" s="15" t="s">
        <v>79</v>
      </c>
      <c r="AY233" s="259" t="s">
        <v>125</v>
      </c>
    </row>
    <row r="234" s="2" customFormat="1" ht="21.75" customHeight="1">
      <c r="A234" s="38"/>
      <c r="B234" s="39"/>
      <c r="C234" s="204" t="s">
        <v>487</v>
      </c>
      <c r="D234" s="204" t="s">
        <v>128</v>
      </c>
      <c r="E234" s="205" t="s">
        <v>365</v>
      </c>
      <c r="F234" s="206" t="s">
        <v>366</v>
      </c>
      <c r="G234" s="207" t="s">
        <v>131</v>
      </c>
      <c r="H234" s="208">
        <v>117.05500000000001</v>
      </c>
      <c r="I234" s="209"/>
      <c r="J234" s="210">
        <f>ROUND(I234*H234,2)</f>
        <v>0</v>
      </c>
      <c r="K234" s="206" t="s">
        <v>132</v>
      </c>
      <c r="L234" s="44"/>
      <c r="M234" s="211" t="s">
        <v>28</v>
      </c>
      <c r="N234" s="212" t="s">
        <v>42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150</v>
      </c>
      <c r="AT234" s="215" t="s">
        <v>128</v>
      </c>
      <c r="AU234" s="215" t="s">
        <v>79</v>
      </c>
      <c r="AY234" s="17" t="s">
        <v>125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79</v>
      </c>
      <c r="BK234" s="216">
        <f>ROUND(I234*H234,2)</f>
        <v>0</v>
      </c>
      <c r="BL234" s="17" t="s">
        <v>150</v>
      </c>
      <c r="BM234" s="215" t="s">
        <v>539</v>
      </c>
    </row>
    <row r="235" s="2" customFormat="1">
      <c r="A235" s="38"/>
      <c r="B235" s="39"/>
      <c r="C235" s="40"/>
      <c r="D235" s="217" t="s">
        <v>135</v>
      </c>
      <c r="E235" s="40"/>
      <c r="F235" s="218" t="s">
        <v>368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79</v>
      </c>
    </row>
    <row r="236" s="2" customFormat="1">
      <c r="A236" s="38"/>
      <c r="B236" s="39"/>
      <c r="C236" s="40"/>
      <c r="D236" s="222" t="s">
        <v>137</v>
      </c>
      <c r="E236" s="40"/>
      <c r="F236" s="223" t="s">
        <v>369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137</v>
      </c>
      <c r="AU236" s="17" t="s">
        <v>79</v>
      </c>
    </row>
    <row r="237" s="14" customFormat="1">
      <c r="A237" s="14"/>
      <c r="B237" s="239"/>
      <c r="C237" s="240"/>
      <c r="D237" s="217" t="s">
        <v>141</v>
      </c>
      <c r="E237" s="241" t="s">
        <v>28</v>
      </c>
      <c r="F237" s="242" t="s">
        <v>843</v>
      </c>
      <c r="G237" s="240"/>
      <c r="H237" s="241" t="s">
        <v>28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8" t="s">
        <v>141</v>
      </c>
      <c r="AU237" s="248" t="s">
        <v>79</v>
      </c>
      <c r="AV237" s="14" t="s">
        <v>79</v>
      </c>
      <c r="AW237" s="14" t="s">
        <v>33</v>
      </c>
      <c r="AX237" s="14" t="s">
        <v>71</v>
      </c>
      <c r="AY237" s="248" t="s">
        <v>125</v>
      </c>
    </row>
    <row r="238" s="13" customFormat="1">
      <c r="A238" s="13"/>
      <c r="B238" s="225"/>
      <c r="C238" s="226"/>
      <c r="D238" s="217" t="s">
        <v>141</v>
      </c>
      <c r="E238" s="227" t="s">
        <v>28</v>
      </c>
      <c r="F238" s="228" t="s">
        <v>844</v>
      </c>
      <c r="G238" s="226"/>
      <c r="H238" s="229">
        <v>5.4429999999999996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141</v>
      </c>
      <c r="AU238" s="235" t="s">
        <v>79</v>
      </c>
      <c r="AV238" s="13" t="s">
        <v>81</v>
      </c>
      <c r="AW238" s="13" t="s">
        <v>33</v>
      </c>
      <c r="AX238" s="13" t="s">
        <v>71</v>
      </c>
      <c r="AY238" s="235" t="s">
        <v>125</v>
      </c>
    </row>
    <row r="239" s="13" customFormat="1">
      <c r="A239" s="13"/>
      <c r="B239" s="225"/>
      <c r="C239" s="226"/>
      <c r="D239" s="217" t="s">
        <v>141</v>
      </c>
      <c r="E239" s="227" t="s">
        <v>28</v>
      </c>
      <c r="F239" s="228" t="s">
        <v>845</v>
      </c>
      <c r="G239" s="226"/>
      <c r="H239" s="229">
        <v>103.29600000000001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141</v>
      </c>
      <c r="AU239" s="235" t="s">
        <v>79</v>
      </c>
      <c r="AV239" s="13" t="s">
        <v>81</v>
      </c>
      <c r="AW239" s="13" t="s">
        <v>33</v>
      </c>
      <c r="AX239" s="13" t="s">
        <v>71</v>
      </c>
      <c r="AY239" s="235" t="s">
        <v>125</v>
      </c>
    </row>
    <row r="240" s="13" customFormat="1">
      <c r="A240" s="13"/>
      <c r="B240" s="225"/>
      <c r="C240" s="226"/>
      <c r="D240" s="217" t="s">
        <v>141</v>
      </c>
      <c r="E240" s="227" t="s">
        <v>28</v>
      </c>
      <c r="F240" s="228" t="s">
        <v>846</v>
      </c>
      <c r="G240" s="226"/>
      <c r="H240" s="229">
        <v>8.3160000000000007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141</v>
      </c>
      <c r="AU240" s="235" t="s">
        <v>79</v>
      </c>
      <c r="AV240" s="13" t="s">
        <v>81</v>
      </c>
      <c r="AW240" s="13" t="s">
        <v>33</v>
      </c>
      <c r="AX240" s="13" t="s">
        <v>71</v>
      </c>
      <c r="AY240" s="235" t="s">
        <v>125</v>
      </c>
    </row>
    <row r="241" s="15" customFormat="1">
      <c r="A241" s="15"/>
      <c r="B241" s="249"/>
      <c r="C241" s="250"/>
      <c r="D241" s="217" t="s">
        <v>141</v>
      </c>
      <c r="E241" s="251" t="s">
        <v>28</v>
      </c>
      <c r="F241" s="252" t="s">
        <v>321</v>
      </c>
      <c r="G241" s="250"/>
      <c r="H241" s="253">
        <v>117.05500000000001</v>
      </c>
      <c r="I241" s="254"/>
      <c r="J241" s="250"/>
      <c r="K241" s="250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141</v>
      </c>
      <c r="AU241" s="259" t="s">
        <v>79</v>
      </c>
      <c r="AV241" s="15" t="s">
        <v>150</v>
      </c>
      <c r="AW241" s="15" t="s">
        <v>33</v>
      </c>
      <c r="AX241" s="15" t="s">
        <v>79</v>
      </c>
      <c r="AY241" s="259" t="s">
        <v>125</v>
      </c>
    </row>
    <row r="242" s="2" customFormat="1" ht="21.75" customHeight="1">
      <c r="A242" s="38"/>
      <c r="B242" s="39"/>
      <c r="C242" s="204" t="s">
        <v>493</v>
      </c>
      <c r="D242" s="204" t="s">
        <v>128</v>
      </c>
      <c r="E242" s="205" t="s">
        <v>376</v>
      </c>
      <c r="F242" s="206" t="s">
        <v>377</v>
      </c>
      <c r="G242" s="207" t="s">
        <v>378</v>
      </c>
      <c r="H242" s="208">
        <v>65.093999999999994</v>
      </c>
      <c r="I242" s="209"/>
      <c r="J242" s="210">
        <f>ROUND(I242*H242,2)</f>
        <v>0</v>
      </c>
      <c r="K242" s="206" t="s">
        <v>132</v>
      </c>
      <c r="L242" s="44"/>
      <c r="M242" s="211" t="s">
        <v>28</v>
      </c>
      <c r="N242" s="212" t="s">
        <v>42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150</v>
      </c>
      <c r="AT242" s="215" t="s">
        <v>128</v>
      </c>
      <c r="AU242" s="215" t="s">
        <v>79</v>
      </c>
      <c r="AY242" s="17" t="s">
        <v>125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79</v>
      </c>
      <c r="BK242" s="216">
        <f>ROUND(I242*H242,2)</f>
        <v>0</v>
      </c>
      <c r="BL242" s="17" t="s">
        <v>150</v>
      </c>
      <c r="BM242" s="215" t="s">
        <v>543</v>
      </c>
    </row>
    <row r="243" s="2" customFormat="1">
      <c r="A243" s="38"/>
      <c r="B243" s="39"/>
      <c r="C243" s="40"/>
      <c r="D243" s="217" t="s">
        <v>135</v>
      </c>
      <c r="E243" s="40"/>
      <c r="F243" s="218" t="s">
        <v>380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135</v>
      </c>
      <c r="AU243" s="17" t="s">
        <v>79</v>
      </c>
    </row>
    <row r="244" s="2" customFormat="1">
      <c r="A244" s="38"/>
      <c r="B244" s="39"/>
      <c r="C244" s="40"/>
      <c r="D244" s="222" t="s">
        <v>137</v>
      </c>
      <c r="E244" s="40"/>
      <c r="F244" s="223" t="s">
        <v>381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137</v>
      </c>
      <c r="AU244" s="17" t="s">
        <v>79</v>
      </c>
    </row>
    <row r="245" s="13" customFormat="1">
      <c r="A245" s="13"/>
      <c r="B245" s="225"/>
      <c r="C245" s="226"/>
      <c r="D245" s="217" t="s">
        <v>141</v>
      </c>
      <c r="E245" s="227" t="s">
        <v>28</v>
      </c>
      <c r="F245" s="228" t="s">
        <v>847</v>
      </c>
      <c r="G245" s="226"/>
      <c r="H245" s="229">
        <v>65.093999999999994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141</v>
      </c>
      <c r="AU245" s="235" t="s">
        <v>79</v>
      </c>
      <c r="AV245" s="13" t="s">
        <v>81</v>
      </c>
      <c r="AW245" s="13" t="s">
        <v>33</v>
      </c>
      <c r="AX245" s="13" t="s">
        <v>79</v>
      </c>
      <c r="AY245" s="235" t="s">
        <v>125</v>
      </c>
    </row>
    <row r="246" s="2" customFormat="1" ht="16.5" customHeight="1">
      <c r="A246" s="38"/>
      <c r="B246" s="39"/>
      <c r="C246" s="204" t="s">
        <v>696</v>
      </c>
      <c r="D246" s="204" t="s">
        <v>128</v>
      </c>
      <c r="E246" s="205" t="s">
        <v>848</v>
      </c>
      <c r="F246" s="206" t="s">
        <v>849</v>
      </c>
      <c r="G246" s="207" t="s">
        <v>131</v>
      </c>
      <c r="H246" s="208">
        <v>58.527999999999999</v>
      </c>
      <c r="I246" s="209"/>
      <c r="J246" s="210">
        <f>ROUND(I246*H246,2)</f>
        <v>0</v>
      </c>
      <c r="K246" s="206" t="s">
        <v>132</v>
      </c>
      <c r="L246" s="44"/>
      <c r="M246" s="211" t="s">
        <v>28</v>
      </c>
      <c r="N246" s="212" t="s">
        <v>42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133</v>
      </c>
      <c r="AT246" s="215" t="s">
        <v>128</v>
      </c>
      <c r="AU246" s="215" t="s">
        <v>79</v>
      </c>
      <c r="AY246" s="17" t="s">
        <v>125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79</v>
      </c>
      <c r="BK246" s="216">
        <f>ROUND(I246*H246,2)</f>
        <v>0</v>
      </c>
      <c r="BL246" s="17" t="s">
        <v>133</v>
      </c>
      <c r="BM246" s="215" t="s">
        <v>850</v>
      </c>
    </row>
    <row r="247" s="2" customFormat="1">
      <c r="A247" s="38"/>
      <c r="B247" s="39"/>
      <c r="C247" s="40"/>
      <c r="D247" s="217" t="s">
        <v>135</v>
      </c>
      <c r="E247" s="40"/>
      <c r="F247" s="218" t="s">
        <v>851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79</v>
      </c>
    </row>
    <row r="248" s="2" customFormat="1">
      <c r="A248" s="38"/>
      <c r="B248" s="39"/>
      <c r="C248" s="40"/>
      <c r="D248" s="222" t="s">
        <v>137</v>
      </c>
      <c r="E248" s="40"/>
      <c r="F248" s="223" t="s">
        <v>852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137</v>
      </c>
      <c r="AU248" s="17" t="s">
        <v>79</v>
      </c>
    </row>
    <row r="249" s="14" customFormat="1">
      <c r="A249" s="14"/>
      <c r="B249" s="239"/>
      <c r="C249" s="240"/>
      <c r="D249" s="217" t="s">
        <v>141</v>
      </c>
      <c r="E249" s="241" t="s">
        <v>28</v>
      </c>
      <c r="F249" s="242" t="s">
        <v>853</v>
      </c>
      <c r="G249" s="240"/>
      <c r="H249" s="241" t="s">
        <v>28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141</v>
      </c>
      <c r="AU249" s="248" t="s">
        <v>79</v>
      </c>
      <c r="AV249" s="14" t="s">
        <v>79</v>
      </c>
      <c r="AW249" s="14" t="s">
        <v>33</v>
      </c>
      <c r="AX249" s="14" t="s">
        <v>71</v>
      </c>
      <c r="AY249" s="248" t="s">
        <v>125</v>
      </c>
    </row>
    <row r="250" s="13" customFormat="1">
      <c r="A250" s="13"/>
      <c r="B250" s="225"/>
      <c r="C250" s="226"/>
      <c r="D250" s="217" t="s">
        <v>141</v>
      </c>
      <c r="E250" s="227" t="s">
        <v>28</v>
      </c>
      <c r="F250" s="228" t="s">
        <v>854</v>
      </c>
      <c r="G250" s="226"/>
      <c r="H250" s="229">
        <v>2.722</v>
      </c>
      <c r="I250" s="230"/>
      <c r="J250" s="226"/>
      <c r="K250" s="226"/>
      <c r="L250" s="231"/>
      <c r="M250" s="232"/>
      <c r="N250" s="233"/>
      <c r="O250" s="233"/>
      <c r="P250" s="233"/>
      <c r="Q250" s="233"/>
      <c r="R250" s="233"/>
      <c r="S250" s="233"/>
      <c r="T250" s="23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5" t="s">
        <v>141</v>
      </c>
      <c r="AU250" s="235" t="s">
        <v>79</v>
      </c>
      <c r="AV250" s="13" t="s">
        <v>81</v>
      </c>
      <c r="AW250" s="13" t="s">
        <v>33</v>
      </c>
      <c r="AX250" s="13" t="s">
        <v>71</v>
      </c>
      <c r="AY250" s="235" t="s">
        <v>125</v>
      </c>
    </row>
    <row r="251" s="13" customFormat="1">
      <c r="A251" s="13"/>
      <c r="B251" s="225"/>
      <c r="C251" s="226"/>
      <c r="D251" s="217" t="s">
        <v>141</v>
      </c>
      <c r="E251" s="227" t="s">
        <v>28</v>
      </c>
      <c r="F251" s="228" t="s">
        <v>855</v>
      </c>
      <c r="G251" s="226"/>
      <c r="H251" s="229">
        <v>51.648000000000003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141</v>
      </c>
      <c r="AU251" s="235" t="s">
        <v>79</v>
      </c>
      <c r="AV251" s="13" t="s">
        <v>81</v>
      </c>
      <c r="AW251" s="13" t="s">
        <v>33</v>
      </c>
      <c r="AX251" s="13" t="s">
        <v>71</v>
      </c>
      <c r="AY251" s="235" t="s">
        <v>125</v>
      </c>
    </row>
    <row r="252" s="13" customFormat="1">
      <c r="A252" s="13"/>
      <c r="B252" s="225"/>
      <c r="C252" s="226"/>
      <c r="D252" s="217" t="s">
        <v>141</v>
      </c>
      <c r="E252" s="227" t="s">
        <v>28</v>
      </c>
      <c r="F252" s="228" t="s">
        <v>856</v>
      </c>
      <c r="G252" s="226"/>
      <c r="H252" s="229">
        <v>4.1580000000000004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141</v>
      </c>
      <c r="AU252" s="235" t="s">
        <v>79</v>
      </c>
      <c r="AV252" s="13" t="s">
        <v>81</v>
      </c>
      <c r="AW252" s="13" t="s">
        <v>33</v>
      </c>
      <c r="AX252" s="13" t="s">
        <v>71</v>
      </c>
      <c r="AY252" s="235" t="s">
        <v>125</v>
      </c>
    </row>
    <row r="253" s="15" customFormat="1">
      <c r="A253" s="15"/>
      <c r="B253" s="249"/>
      <c r="C253" s="250"/>
      <c r="D253" s="217" t="s">
        <v>141</v>
      </c>
      <c r="E253" s="251" t="s">
        <v>28</v>
      </c>
      <c r="F253" s="252" t="s">
        <v>321</v>
      </c>
      <c r="G253" s="250"/>
      <c r="H253" s="253">
        <v>58.527999999999999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9" t="s">
        <v>141</v>
      </c>
      <c r="AU253" s="259" t="s">
        <v>79</v>
      </c>
      <c r="AV253" s="15" t="s">
        <v>150</v>
      </c>
      <c r="AW253" s="15" t="s">
        <v>33</v>
      </c>
      <c r="AX253" s="15" t="s">
        <v>79</v>
      </c>
      <c r="AY253" s="259" t="s">
        <v>125</v>
      </c>
    </row>
    <row r="254" s="2" customFormat="1" ht="16.5" customHeight="1">
      <c r="A254" s="38"/>
      <c r="B254" s="39"/>
      <c r="C254" s="204" t="s">
        <v>699</v>
      </c>
      <c r="D254" s="204" t="s">
        <v>128</v>
      </c>
      <c r="E254" s="205" t="s">
        <v>385</v>
      </c>
      <c r="F254" s="206" t="s">
        <v>386</v>
      </c>
      <c r="G254" s="207" t="s">
        <v>387</v>
      </c>
      <c r="H254" s="208">
        <v>65.093999999999994</v>
      </c>
      <c r="I254" s="209"/>
      <c r="J254" s="210">
        <f>ROUND(I254*H254,2)</f>
        <v>0</v>
      </c>
      <c r="K254" s="206" t="s">
        <v>132</v>
      </c>
      <c r="L254" s="44"/>
      <c r="M254" s="211" t="s">
        <v>28</v>
      </c>
      <c r="N254" s="212" t="s">
        <v>42</v>
      </c>
      <c r="O254" s="84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5" t="s">
        <v>150</v>
      </c>
      <c r="AT254" s="215" t="s">
        <v>128</v>
      </c>
      <c r="AU254" s="215" t="s">
        <v>79</v>
      </c>
      <c r="AY254" s="17" t="s">
        <v>125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79</v>
      </c>
      <c r="BK254" s="216">
        <f>ROUND(I254*H254,2)</f>
        <v>0</v>
      </c>
      <c r="BL254" s="17" t="s">
        <v>150</v>
      </c>
      <c r="BM254" s="215" t="s">
        <v>544</v>
      </c>
    </row>
    <row r="255" s="2" customFormat="1">
      <c r="A255" s="38"/>
      <c r="B255" s="39"/>
      <c r="C255" s="40"/>
      <c r="D255" s="217" t="s">
        <v>135</v>
      </c>
      <c r="E255" s="40"/>
      <c r="F255" s="218" t="s">
        <v>389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135</v>
      </c>
      <c r="AU255" s="17" t="s">
        <v>79</v>
      </c>
    </row>
    <row r="256" s="2" customFormat="1">
      <c r="A256" s="38"/>
      <c r="B256" s="39"/>
      <c r="C256" s="40"/>
      <c r="D256" s="222" t="s">
        <v>137</v>
      </c>
      <c r="E256" s="40"/>
      <c r="F256" s="223" t="s">
        <v>390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137</v>
      </c>
      <c r="AU256" s="17" t="s">
        <v>79</v>
      </c>
    </row>
    <row r="257" s="13" customFormat="1">
      <c r="A257" s="13"/>
      <c r="B257" s="225"/>
      <c r="C257" s="226"/>
      <c r="D257" s="217" t="s">
        <v>141</v>
      </c>
      <c r="E257" s="227" t="s">
        <v>28</v>
      </c>
      <c r="F257" s="228" t="s">
        <v>857</v>
      </c>
      <c r="G257" s="226"/>
      <c r="H257" s="229">
        <v>65.093999999999994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141</v>
      </c>
      <c r="AU257" s="235" t="s">
        <v>79</v>
      </c>
      <c r="AV257" s="13" t="s">
        <v>81</v>
      </c>
      <c r="AW257" s="13" t="s">
        <v>33</v>
      </c>
      <c r="AX257" s="13" t="s">
        <v>79</v>
      </c>
      <c r="AY257" s="235" t="s">
        <v>125</v>
      </c>
    </row>
    <row r="258" s="2" customFormat="1" ht="16.5" customHeight="1">
      <c r="A258" s="38"/>
      <c r="B258" s="39"/>
      <c r="C258" s="204" t="s">
        <v>707</v>
      </c>
      <c r="D258" s="204" t="s">
        <v>128</v>
      </c>
      <c r="E258" s="205" t="s">
        <v>392</v>
      </c>
      <c r="F258" s="206" t="s">
        <v>393</v>
      </c>
      <c r="G258" s="207" t="s">
        <v>378</v>
      </c>
      <c r="H258" s="208">
        <v>177.99199999999999</v>
      </c>
      <c r="I258" s="209"/>
      <c r="J258" s="210">
        <f>ROUND(I258*H258,2)</f>
        <v>0</v>
      </c>
      <c r="K258" s="206" t="s">
        <v>132</v>
      </c>
      <c r="L258" s="44"/>
      <c r="M258" s="211" t="s">
        <v>28</v>
      </c>
      <c r="N258" s="212" t="s">
        <v>42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150</v>
      </c>
      <c r="AT258" s="215" t="s">
        <v>128</v>
      </c>
      <c r="AU258" s="215" t="s">
        <v>79</v>
      </c>
      <c r="AY258" s="17" t="s">
        <v>125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79</v>
      </c>
      <c r="BK258" s="216">
        <f>ROUND(I258*H258,2)</f>
        <v>0</v>
      </c>
      <c r="BL258" s="17" t="s">
        <v>150</v>
      </c>
      <c r="BM258" s="215" t="s">
        <v>545</v>
      </c>
    </row>
    <row r="259" s="2" customFormat="1">
      <c r="A259" s="38"/>
      <c r="B259" s="39"/>
      <c r="C259" s="40"/>
      <c r="D259" s="217" t="s">
        <v>135</v>
      </c>
      <c r="E259" s="40"/>
      <c r="F259" s="218" t="s">
        <v>395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135</v>
      </c>
      <c r="AU259" s="17" t="s">
        <v>79</v>
      </c>
    </row>
    <row r="260" s="2" customFormat="1">
      <c r="A260" s="38"/>
      <c r="B260" s="39"/>
      <c r="C260" s="40"/>
      <c r="D260" s="222" t="s">
        <v>137</v>
      </c>
      <c r="E260" s="40"/>
      <c r="F260" s="223" t="s">
        <v>396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137</v>
      </c>
      <c r="AU260" s="17" t="s">
        <v>79</v>
      </c>
    </row>
    <row r="261" s="13" customFormat="1">
      <c r="A261" s="13"/>
      <c r="B261" s="225"/>
      <c r="C261" s="226"/>
      <c r="D261" s="217" t="s">
        <v>141</v>
      </c>
      <c r="E261" s="227" t="s">
        <v>28</v>
      </c>
      <c r="F261" s="228" t="s">
        <v>858</v>
      </c>
      <c r="G261" s="226"/>
      <c r="H261" s="229">
        <v>177.99199999999999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141</v>
      </c>
      <c r="AU261" s="235" t="s">
        <v>79</v>
      </c>
      <c r="AV261" s="13" t="s">
        <v>81</v>
      </c>
      <c r="AW261" s="13" t="s">
        <v>33</v>
      </c>
      <c r="AX261" s="13" t="s">
        <v>79</v>
      </c>
      <c r="AY261" s="235" t="s">
        <v>125</v>
      </c>
    </row>
    <row r="262" s="2" customFormat="1" ht="16.5" customHeight="1">
      <c r="A262" s="38"/>
      <c r="B262" s="39"/>
      <c r="C262" s="204" t="s">
        <v>710</v>
      </c>
      <c r="D262" s="204" t="s">
        <v>128</v>
      </c>
      <c r="E262" s="205" t="s">
        <v>859</v>
      </c>
      <c r="F262" s="206" t="s">
        <v>860</v>
      </c>
      <c r="G262" s="207" t="s">
        <v>378</v>
      </c>
      <c r="H262" s="208">
        <v>58.527999999999999</v>
      </c>
      <c r="I262" s="209"/>
      <c r="J262" s="210">
        <f>ROUND(I262*H262,2)</f>
        <v>0</v>
      </c>
      <c r="K262" s="206" t="s">
        <v>132</v>
      </c>
      <c r="L262" s="44"/>
      <c r="M262" s="211" t="s">
        <v>28</v>
      </c>
      <c r="N262" s="212" t="s">
        <v>42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150</v>
      </c>
      <c r="AT262" s="215" t="s">
        <v>128</v>
      </c>
      <c r="AU262" s="215" t="s">
        <v>79</v>
      </c>
      <c r="AY262" s="17" t="s">
        <v>125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79</v>
      </c>
      <c r="BK262" s="216">
        <f>ROUND(I262*H262,2)</f>
        <v>0</v>
      </c>
      <c r="BL262" s="17" t="s">
        <v>150</v>
      </c>
      <c r="BM262" s="215" t="s">
        <v>861</v>
      </c>
    </row>
    <row r="263" s="2" customFormat="1">
      <c r="A263" s="38"/>
      <c r="B263" s="39"/>
      <c r="C263" s="40"/>
      <c r="D263" s="217" t="s">
        <v>135</v>
      </c>
      <c r="E263" s="40"/>
      <c r="F263" s="218" t="s">
        <v>862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135</v>
      </c>
      <c r="AU263" s="17" t="s">
        <v>79</v>
      </c>
    </row>
    <row r="264" s="2" customFormat="1">
      <c r="A264" s="38"/>
      <c r="B264" s="39"/>
      <c r="C264" s="40"/>
      <c r="D264" s="222" t="s">
        <v>137</v>
      </c>
      <c r="E264" s="40"/>
      <c r="F264" s="223" t="s">
        <v>863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137</v>
      </c>
      <c r="AU264" s="17" t="s">
        <v>79</v>
      </c>
    </row>
    <row r="265" s="2" customFormat="1">
      <c r="A265" s="38"/>
      <c r="B265" s="39"/>
      <c r="C265" s="40"/>
      <c r="D265" s="217" t="s">
        <v>139</v>
      </c>
      <c r="E265" s="40"/>
      <c r="F265" s="224" t="s">
        <v>864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139</v>
      </c>
      <c r="AU265" s="17" t="s">
        <v>79</v>
      </c>
    </row>
    <row r="266" s="13" customFormat="1">
      <c r="A266" s="13"/>
      <c r="B266" s="225"/>
      <c r="C266" s="226"/>
      <c r="D266" s="217" t="s">
        <v>141</v>
      </c>
      <c r="E266" s="227" t="s">
        <v>28</v>
      </c>
      <c r="F266" s="228" t="s">
        <v>854</v>
      </c>
      <c r="G266" s="226"/>
      <c r="H266" s="229">
        <v>2.722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141</v>
      </c>
      <c r="AU266" s="235" t="s">
        <v>79</v>
      </c>
      <c r="AV266" s="13" t="s">
        <v>81</v>
      </c>
      <c r="AW266" s="13" t="s">
        <v>33</v>
      </c>
      <c r="AX266" s="13" t="s">
        <v>71</v>
      </c>
      <c r="AY266" s="235" t="s">
        <v>125</v>
      </c>
    </row>
    <row r="267" s="13" customFormat="1">
      <c r="A267" s="13"/>
      <c r="B267" s="225"/>
      <c r="C267" s="226"/>
      <c r="D267" s="217" t="s">
        <v>141</v>
      </c>
      <c r="E267" s="227" t="s">
        <v>28</v>
      </c>
      <c r="F267" s="228" t="s">
        <v>855</v>
      </c>
      <c r="G267" s="226"/>
      <c r="H267" s="229">
        <v>51.648000000000003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141</v>
      </c>
      <c r="AU267" s="235" t="s">
        <v>79</v>
      </c>
      <c r="AV267" s="13" t="s">
        <v>81</v>
      </c>
      <c r="AW267" s="13" t="s">
        <v>33</v>
      </c>
      <c r="AX267" s="13" t="s">
        <v>71</v>
      </c>
      <c r="AY267" s="235" t="s">
        <v>125</v>
      </c>
    </row>
    <row r="268" s="13" customFormat="1">
      <c r="A268" s="13"/>
      <c r="B268" s="225"/>
      <c r="C268" s="226"/>
      <c r="D268" s="217" t="s">
        <v>141</v>
      </c>
      <c r="E268" s="227" t="s">
        <v>28</v>
      </c>
      <c r="F268" s="228" t="s">
        <v>856</v>
      </c>
      <c r="G268" s="226"/>
      <c r="H268" s="229">
        <v>4.1580000000000004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141</v>
      </c>
      <c r="AU268" s="235" t="s">
        <v>79</v>
      </c>
      <c r="AV268" s="13" t="s">
        <v>81</v>
      </c>
      <c r="AW268" s="13" t="s">
        <v>33</v>
      </c>
      <c r="AX268" s="13" t="s">
        <v>71</v>
      </c>
      <c r="AY268" s="235" t="s">
        <v>125</v>
      </c>
    </row>
    <row r="269" s="15" customFormat="1">
      <c r="A269" s="15"/>
      <c r="B269" s="249"/>
      <c r="C269" s="250"/>
      <c r="D269" s="217" t="s">
        <v>141</v>
      </c>
      <c r="E269" s="251" t="s">
        <v>28</v>
      </c>
      <c r="F269" s="252" t="s">
        <v>321</v>
      </c>
      <c r="G269" s="250"/>
      <c r="H269" s="253">
        <v>58.527999999999999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9" t="s">
        <v>141</v>
      </c>
      <c r="AU269" s="259" t="s">
        <v>79</v>
      </c>
      <c r="AV269" s="15" t="s">
        <v>150</v>
      </c>
      <c r="AW269" s="15" t="s">
        <v>33</v>
      </c>
      <c r="AX269" s="15" t="s">
        <v>79</v>
      </c>
      <c r="AY269" s="259" t="s">
        <v>125</v>
      </c>
    </row>
    <row r="270" s="2" customFormat="1" ht="16.5" customHeight="1">
      <c r="A270" s="38"/>
      <c r="B270" s="39"/>
      <c r="C270" s="204" t="s">
        <v>714</v>
      </c>
      <c r="D270" s="204" t="s">
        <v>128</v>
      </c>
      <c r="E270" s="205" t="s">
        <v>546</v>
      </c>
      <c r="F270" s="206" t="s">
        <v>547</v>
      </c>
      <c r="G270" s="207" t="s">
        <v>293</v>
      </c>
      <c r="H270" s="208">
        <v>39</v>
      </c>
      <c r="I270" s="209"/>
      <c r="J270" s="210">
        <f>ROUND(I270*H270,2)</f>
        <v>0</v>
      </c>
      <c r="K270" s="206" t="s">
        <v>132</v>
      </c>
      <c r="L270" s="44"/>
      <c r="M270" s="211" t="s">
        <v>28</v>
      </c>
      <c r="N270" s="212" t="s">
        <v>42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133</v>
      </c>
      <c r="AT270" s="215" t="s">
        <v>128</v>
      </c>
      <c r="AU270" s="215" t="s">
        <v>79</v>
      </c>
      <c r="AY270" s="17" t="s">
        <v>125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79</v>
      </c>
      <c r="BK270" s="216">
        <f>ROUND(I270*H270,2)</f>
        <v>0</v>
      </c>
      <c r="BL270" s="17" t="s">
        <v>133</v>
      </c>
      <c r="BM270" s="215" t="s">
        <v>548</v>
      </c>
    </row>
    <row r="271" s="2" customFormat="1">
      <c r="A271" s="38"/>
      <c r="B271" s="39"/>
      <c r="C271" s="40"/>
      <c r="D271" s="217" t="s">
        <v>135</v>
      </c>
      <c r="E271" s="40"/>
      <c r="F271" s="218" t="s">
        <v>549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135</v>
      </c>
      <c r="AU271" s="17" t="s">
        <v>79</v>
      </c>
    </row>
    <row r="272" s="2" customFormat="1">
      <c r="A272" s="38"/>
      <c r="B272" s="39"/>
      <c r="C272" s="40"/>
      <c r="D272" s="222" t="s">
        <v>137</v>
      </c>
      <c r="E272" s="40"/>
      <c r="F272" s="223" t="s">
        <v>550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137</v>
      </c>
      <c r="AU272" s="17" t="s">
        <v>79</v>
      </c>
    </row>
    <row r="273" s="13" customFormat="1">
      <c r="A273" s="13"/>
      <c r="B273" s="225"/>
      <c r="C273" s="226"/>
      <c r="D273" s="217" t="s">
        <v>141</v>
      </c>
      <c r="E273" s="227" t="s">
        <v>28</v>
      </c>
      <c r="F273" s="228" t="s">
        <v>865</v>
      </c>
      <c r="G273" s="226"/>
      <c r="H273" s="229">
        <v>39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141</v>
      </c>
      <c r="AU273" s="235" t="s">
        <v>79</v>
      </c>
      <c r="AV273" s="13" t="s">
        <v>81</v>
      </c>
      <c r="AW273" s="13" t="s">
        <v>33</v>
      </c>
      <c r="AX273" s="13" t="s">
        <v>79</v>
      </c>
      <c r="AY273" s="235" t="s">
        <v>125</v>
      </c>
    </row>
    <row r="274" s="2" customFormat="1" ht="16.5" customHeight="1">
      <c r="A274" s="38"/>
      <c r="B274" s="39"/>
      <c r="C274" s="204" t="s">
        <v>866</v>
      </c>
      <c r="D274" s="204" t="s">
        <v>128</v>
      </c>
      <c r="E274" s="205" t="s">
        <v>552</v>
      </c>
      <c r="F274" s="206" t="s">
        <v>553</v>
      </c>
      <c r="G274" s="207" t="s">
        <v>554</v>
      </c>
      <c r="H274" s="208">
        <v>39</v>
      </c>
      <c r="I274" s="209"/>
      <c r="J274" s="210">
        <f>ROUND(I274*H274,2)</f>
        <v>0</v>
      </c>
      <c r="K274" s="206" t="s">
        <v>132</v>
      </c>
      <c r="L274" s="44"/>
      <c r="M274" s="211" t="s">
        <v>28</v>
      </c>
      <c r="N274" s="212" t="s">
        <v>42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150</v>
      </c>
      <c r="AT274" s="215" t="s">
        <v>128</v>
      </c>
      <c r="AU274" s="215" t="s">
        <v>79</v>
      </c>
      <c r="AY274" s="17" t="s">
        <v>125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79</v>
      </c>
      <c r="BK274" s="216">
        <f>ROUND(I274*H274,2)</f>
        <v>0</v>
      </c>
      <c r="BL274" s="17" t="s">
        <v>150</v>
      </c>
      <c r="BM274" s="215" t="s">
        <v>555</v>
      </c>
    </row>
    <row r="275" s="2" customFormat="1">
      <c r="A275" s="38"/>
      <c r="B275" s="39"/>
      <c r="C275" s="40"/>
      <c r="D275" s="217" t="s">
        <v>135</v>
      </c>
      <c r="E275" s="40"/>
      <c r="F275" s="218" t="s">
        <v>556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135</v>
      </c>
      <c r="AU275" s="17" t="s">
        <v>79</v>
      </c>
    </row>
    <row r="276" s="2" customFormat="1">
      <c r="A276" s="38"/>
      <c r="B276" s="39"/>
      <c r="C276" s="40"/>
      <c r="D276" s="222" t="s">
        <v>137</v>
      </c>
      <c r="E276" s="40"/>
      <c r="F276" s="223" t="s">
        <v>557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137</v>
      </c>
      <c r="AU276" s="17" t="s">
        <v>79</v>
      </c>
    </row>
    <row r="277" s="13" customFormat="1">
      <c r="A277" s="13"/>
      <c r="B277" s="225"/>
      <c r="C277" s="226"/>
      <c r="D277" s="217" t="s">
        <v>141</v>
      </c>
      <c r="E277" s="227" t="s">
        <v>28</v>
      </c>
      <c r="F277" s="228" t="s">
        <v>865</v>
      </c>
      <c r="G277" s="226"/>
      <c r="H277" s="229">
        <v>39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141</v>
      </c>
      <c r="AU277" s="235" t="s">
        <v>79</v>
      </c>
      <c r="AV277" s="13" t="s">
        <v>81</v>
      </c>
      <c r="AW277" s="13" t="s">
        <v>33</v>
      </c>
      <c r="AX277" s="13" t="s">
        <v>79</v>
      </c>
      <c r="AY277" s="235" t="s">
        <v>125</v>
      </c>
    </row>
    <row r="278" s="2" customFormat="1" ht="16.5" customHeight="1">
      <c r="A278" s="38"/>
      <c r="B278" s="39"/>
      <c r="C278" s="260" t="s">
        <v>867</v>
      </c>
      <c r="D278" s="260" t="s">
        <v>559</v>
      </c>
      <c r="E278" s="261" t="s">
        <v>560</v>
      </c>
      <c r="F278" s="262" t="s">
        <v>561</v>
      </c>
      <c r="G278" s="263" t="s">
        <v>562</v>
      </c>
      <c r="H278" s="264">
        <v>39</v>
      </c>
      <c r="I278" s="265"/>
      <c r="J278" s="266">
        <f>ROUND(I278*H278,2)</f>
        <v>0</v>
      </c>
      <c r="K278" s="262" t="s">
        <v>132</v>
      </c>
      <c r="L278" s="267"/>
      <c r="M278" s="268" t="s">
        <v>28</v>
      </c>
      <c r="N278" s="269" t="s">
        <v>42</v>
      </c>
      <c r="O278" s="84"/>
      <c r="P278" s="213">
        <f>O278*H278</f>
        <v>0</v>
      </c>
      <c r="Q278" s="213">
        <v>0.001</v>
      </c>
      <c r="R278" s="213">
        <f>Q278*H278</f>
        <v>0.039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181</v>
      </c>
      <c r="AT278" s="215" t="s">
        <v>559</v>
      </c>
      <c r="AU278" s="215" t="s">
        <v>79</v>
      </c>
      <c r="AY278" s="17" t="s">
        <v>125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79</v>
      </c>
      <c r="BK278" s="216">
        <f>ROUND(I278*H278,2)</f>
        <v>0</v>
      </c>
      <c r="BL278" s="17" t="s">
        <v>150</v>
      </c>
      <c r="BM278" s="215" t="s">
        <v>563</v>
      </c>
    </row>
    <row r="279" s="2" customFormat="1">
      <c r="A279" s="38"/>
      <c r="B279" s="39"/>
      <c r="C279" s="40"/>
      <c r="D279" s="217" t="s">
        <v>135</v>
      </c>
      <c r="E279" s="40"/>
      <c r="F279" s="218" t="s">
        <v>561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135</v>
      </c>
      <c r="AU279" s="17" t="s">
        <v>79</v>
      </c>
    </row>
    <row r="280" s="12" customFormat="1" ht="25.92" customHeight="1">
      <c r="A280" s="12"/>
      <c r="B280" s="188"/>
      <c r="C280" s="189"/>
      <c r="D280" s="190" t="s">
        <v>70</v>
      </c>
      <c r="E280" s="191" t="s">
        <v>151</v>
      </c>
      <c r="F280" s="191" t="s">
        <v>572</v>
      </c>
      <c r="G280" s="189"/>
      <c r="H280" s="189"/>
      <c r="I280" s="192"/>
      <c r="J280" s="193">
        <f>BK280</f>
        <v>0</v>
      </c>
      <c r="K280" s="189"/>
      <c r="L280" s="194"/>
      <c r="M280" s="195"/>
      <c r="N280" s="196"/>
      <c r="O280" s="196"/>
      <c r="P280" s="197">
        <f>SUM(P281:P301)</f>
        <v>0</v>
      </c>
      <c r="Q280" s="196"/>
      <c r="R280" s="197">
        <f>SUM(R281:R301)</f>
        <v>0</v>
      </c>
      <c r="S280" s="196"/>
      <c r="T280" s="198">
        <f>SUM(T281:T301)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9" t="s">
        <v>150</v>
      </c>
      <c r="AT280" s="200" t="s">
        <v>70</v>
      </c>
      <c r="AU280" s="200" t="s">
        <v>71</v>
      </c>
      <c r="AY280" s="199" t="s">
        <v>125</v>
      </c>
      <c r="BK280" s="201">
        <f>SUM(BK281:BK301)</f>
        <v>0</v>
      </c>
    </row>
    <row r="281" s="2" customFormat="1" ht="21.75" customHeight="1">
      <c r="A281" s="38"/>
      <c r="B281" s="39"/>
      <c r="C281" s="204" t="s">
        <v>868</v>
      </c>
      <c r="D281" s="204" t="s">
        <v>128</v>
      </c>
      <c r="E281" s="205" t="s">
        <v>869</v>
      </c>
      <c r="F281" s="206" t="s">
        <v>870</v>
      </c>
      <c r="G281" s="207" t="s">
        <v>270</v>
      </c>
      <c r="H281" s="208">
        <v>105</v>
      </c>
      <c r="I281" s="209"/>
      <c r="J281" s="210">
        <f>ROUND(I281*H281,2)</f>
        <v>0</v>
      </c>
      <c r="K281" s="206" t="s">
        <v>132</v>
      </c>
      <c r="L281" s="44"/>
      <c r="M281" s="211" t="s">
        <v>28</v>
      </c>
      <c r="N281" s="212" t="s">
        <v>42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133</v>
      </c>
      <c r="AT281" s="215" t="s">
        <v>128</v>
      </c>
      <c r="AU281" s="215" t="s">
        <v>79</v>
      </c>
      <c r="AY281" s="17" t="s">
        <v>125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79</v>
      </c>
      <c r="BK281" s="216">
        <f>ROUND(I281*H281,2)</f>
        <v>0</v>
      </c>
      <c r="BL281" s="17" t="s">
        <v>133</v>
      </c>
      <c r="BM281" s="215" t="s">
        <v>871</v>
      </c>
    </row>
    <row r="282" s="2" customFormat="1">
      <c r="A282" s="38"/>
      <c r="B282" s="39"/>
      <c r="C282" s="40"/>
      <c r="D282" s="217" t="s">
        <v>135</v>
      </c>
      <c r="E282" s="40"/>
      <c r="F282" s="218" t="s">
        <v>872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135</v>
      </c>
      <c r="AU282" s="17" t="s">
        <v>79</v>
      </c>
    </row>
    <row r="283" s="2" customFormat="1">
      <c r="A283" s="38"/>
      <c r="B283" s="39"/>
      <c r="C283" s="40"/>
      <c r="D283" s="222" t="s">
        <v>137</v>
      </c>
      <c r="E283" s="40"/>
      <c r="F283" s="223" t="s">
        <v>873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137</v>
      </c>
      <c r="AU283" s="17" t="s">
        <v>79</v>
      </c>
    </row>
    <row r="284" s="13" customFormat="1">
      <c r="A284" s="13"/>
      <c r="B284" s="225"/>
      <c r="C284" s="226"/>
      <c r="D284" s="217" t="s">
        <v>141</v>
      </c>
      <c r="E284" s="227" t="s">
        <v>28</v>
      </c>
      <c r="F284" s="228" t="s">
        <v>874</v>
      </c>
      <c r="G284" s="226"/>
      <c r="H284" s="229">
        <v>33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141</v>
      </c>
      <c r="AU284" s="235" t="s">
        <v>79</v>
      </c>
      <c r="AV284" s="13" t="s">
        <v>81</v>
      </c>
      <c r="AW284" s="13" t="s">
        <v>33</v>
      </c>
      <c r="AX284" s="13" t="s">
        <v>71</v>
      </c>
      <c r="AY284" s="235" t="s">
        <v>125</v>
      </c>
    </row>
    <row r="285" s="13" customFormat="1">
      <c r="A285" s="13"/>
      <c r="B285" s="225"/>
      <c r="C285" s="226"/>
      <c r="D285" s="217" t="s">
        <v>141</v>
      </c>
      <c r="E285" s="227" t="s">
        <v>28</v>
      </c>
      <c r="F285" s="228" t="s">
        <v>875</v>
      </c>
      <c r="G285" s="226"/>
      <c r="H285" s="229">
        <v>8</v>
      </c>
      <c r="I285" s="230"/>
      <c r="J285" s="226"/>
      <c r="K285" s="226"/>
      <c r="L285" s="231"/>
      <c r="M285" s="232"/>
      <c r="N285" s="233"/>
      <c r="O285" s="233"/>
      <c r="P285" s="233"/>
      <c r="Q285" s="233"/>
      <c r="R285" s="233"/>
      <c r="S285" s="233"/>
      <c r="T285" s="23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5" t="s">
        <v>141</v>
      </c>
      <c r="AU285" s="235" t="s">
        <v>79</v>
      </c>
      <c r="AV285" s="13" t="s">
        <v>81</v>
      </c>
      <c r="AW285" s="13" t="s">
        <v>33</v>
      </c>
      <c r="AX285" s="13" t="s">
        <v>71</v>
      </c>
      <c r="AY285" s="235" t="s">
        <v>125</v>
      </c>
    </row>
    <row r="286" s="13" customFormat="1">
      <c r="A286" s="13"/>
      <c r="B286" s="225"/>
      <c r="C286" s="226"/>
      <c r="D286" s="217" t="s">
        <v>141</v>
      </c>
      <c r="E286" s="227" t="s">
        <v>28</v>
      </c>
      <c r="F286" s="228" t="s">
        <v>876</v>
      </c>
      <c r="G286" s="226"/>
      <c r="H286" s="229">
        <v>64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5" t="s">
        <v>141</v>
      </c>
      <c r="AU286" s="235" t="s">
        <v>79</v>
      </c>
      <c r="AV286" s="13" t="s">
        <v>81</v>
      </c>
      <c r="AW286" s="13" t="s">
        <v>33</v>
      </c>
      <c r="AX286" s="13" t="s">
        <v>71</v>
      </c>
      <c r="AY286" s="235" t="s">
        <v>125</v>
      </c>
    </row>
    <row r="287" s="15" customFormat="1">
      <c r="A287" s="15"/>
      <c r="B287" s="249"/>
      <c r="C287" s="250"/>
      <c r="D287" s="217" t="s">
        <v>141</v>
      </c>
      <c r="E287" s="251" t="s">
        <v>28</v>
      </c>
      <c r="F287" s="252" t="s">
        <v>321</v>
      </c>
      <c r="G287" s="250"/>
      <c r="H287" s="253">
        <v>105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9" t="s">
        <v>141</v>
      </c>
      <c r="AU287" s="259" t="s">
        <v>79</v>
      </c>
      <c r="AV287" s="15" t="s">
        <v>150</v>
      </c>
      <c r="AW287" s="15" t="s">
        <v>33</v>
      </c>
      <c r="AX287" s="15" t="s">
        <v>79</v>
      </c>
      <c r="AY287" s="259" t="s">
        <v>125</v>
      </c>
    </row>
    <row r="288" s="2" customFormat="1" ht="16.5" customHeight="1">
      <c r="A288" s="38"/>
      <c r="B288" s="39"/>
      <c r="C288" s="260" t="s">
        <v>877</v>
      </c>
      <c r="D288" s="260" t="s">
        <v>559</v>
      </c>
      <c r="E288" s="261" t="s">
        <v>878</v>
      </c>
      <c r="F288" s="262" t="s">
        <v>879</v>
      </c>
      <c r="G288" s="263" t="s">
        <v>462</v>
      </c>
      <c r="H288" s="264">
        <v>2.2949999999999999</v>
      </c>
      <c r="I288" s="265"/>
      <c r="J288" s="266">
        <f>ROUND(I288*H288,2)</f>
        <v>0</v>
      </c>
      <c r="K288" s="262" t="s">
        <v>132</v>
      </c>
      <c r="L288" s="267"/>
      <c r="M288" s="268" t="s">
        <v>28</v>
      </c>
      <c r="N288" s="269" t="s">
        <v>42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133</v>
      </c>
      <c r="AT288" s="215" t="s">
        <v>559</v>
      </c>
      <c r="AU288" s="215" t="s">
        <v>79</v>
      </c>
      <c r="AY288" s="17" t="s">
        <v>125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79</v>
      </c>
      <c r="BK288" s="216">
        <f>ROUND(I288*H288,2)</f>
        <v>0</v>
      </c>
      <c r="BL288" s="17" t="s">
        <v>133</v>
      </c>
      <c r="BM288" s="215" t="s">
        <v>880</v>
      </c>
    </row>
    <row r="289" s="2" customFormat="1">
      <c r="A289" s="38"/>
      <c r="B289" s="39"/>
      <c r="C289" s="40"/>
      <c r="D289" s="217" t="s">
        <v>135</v>
      </c>
      <c r="E289" s="40"/>
      <c r="F289" s="218" t="s">
        <v>881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135</v>
      </c>
      <c r="AU289" s="17" t="s">
        <v>79</v>
      </c>
    </row>
    <row r="290" s="2" customFormat="1">
      <c r="A290" s="38"/>
      <c r="B290" s="39"/>
      <c r="C290" s="40"/>
      <c r="D290" s="217" t="s">
        <v>139</v>
      </c>
      <c r="E290" s="40"/>
      <c r="F290" s="224" t="s">
        <v>882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139</v>
      </c>
      <c r="AU290" s="17" t="s">
        <v>79</v>
      </c>
    </row>
    <row r="291" s="13" customFormat="1">
      <c r="A291" s="13"/>
      <c r="B291" s="225"/>
      <c r="C291" s="226"/>
      <c r="D291" s="217" t="s">
        <v>141</v>
      </c>
      <c r="E291" s="227" t="s">
        <v>28</v>
      </c>
      <c r="F291" s="228" t="s">
        <v>883</v>
      </c>
      <c r="G291" s="226"/>
      <c r="H291" s="229">
        <v>1.341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141</v>
      </c>
      <c r="AU291" s="235" t="s">
        <v>79</v>
      </c>
      <c r="AV291" s="13" t="s">
        <v>81</v>
      </c>
      <c r="AW291" s="13" t="s">
        <v>33</v>
      </c>
      <c r="AX291" s="13" t="s">
        <v>71</v>
      </c>
      <c r="AY291" s="235" t="s">
        <v>125</v>
      </c>
    </row>
    <row r="292" s="13" customFormat="1">
      <c r="A292" s="13"/>
      <c r="B292" s="225"/>
      <c r="C292" s="226"/>
      <c r="D292" s="217" t="s">
        <v>141</v>
      </c>
      <c r="E292" s="227" t="s">
        <v>28</v>
      </c>
      <c r="F292" s="228" t="s">
        <v>884</v>
      </c>
      <c r="G292" s="226"/>
      <c r="H292" s="229">
        <v>0.30299999999999999</v>
      </c>
      <c r="I292" s="230"/>
      <c r="J292" s="226"/>
      <c r="K292" s="226"/>
      <c r="L292" s="231"/>
      <c r="M292" s="232"/>
      <c r="N292" s="233"/>
      <c r="O292" s="233"/>
      <c r="P292" s="233"/>
      <c r="Q292" s="233"/>
      <c r="R292" s="233"/>
      <c r="S292" s="233"/>
      <c r="T292" s="23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5" t="s">
        <v>141</v>
      </c>
      <c r="AU292" s="235" t="s">
        <v>79</v>
      </c>
      <c r="AV292" s="13" t="s">
        <v>81</v>
      </c>
      <c r="AW292" s="13" t="s">
        <v>33</v>
      </c>
      <c r="AX292" s="13" t="s">
        <v>71</v>
      </c>
      <c r="AY292" s="235" t="s">
        <v>125</v>
      </c>
    </row>
    <row r="293" s="13" customFormat="1">
      <c r="A293" s="13"/>
      <c r="B293" s="225"/>
      <c r="C293" s="226"/>
      <c r="D293" s="217" t="s">
        <v>141</v>
      </c>
      <c r="E293" s="227" t="s">
        <v>28</v>
      </c>
      <c r="F293" s="228" t="s">
        <v>885</v>
      </c>
      <c r="G293" s="226"/>
      <c r="H293" s="229">
        <v>0.65100000000000002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141</v>
      </c>
      <c r="AU293" s="235" t="s">
        <v>79</v>
      </c>
      <c r="AV293" s="13" t="s">
        <v>81</v>
      </c>
      <c r="AW293" s="13" t="s">
        <v>33</v>
      </c>
      <c r="AX293" s="13" t="s">
        <v>71</v>
      </c>
      <c r="AY293" s="235" t="s">
        <v>125</v>
      </c>
    </row>
    <row r="294" s="15" customFormat="1">
      <c r="A294" s="15"/>
      <c r="B294" s="249"/>
      <c r="C294" s="250"/>
      <c r="D294" s="217" t="s">
        <v>141</v>
      </c>
      <c r="E294" s="251" t="s">
        <v>28</v>
      </c>
      <c r="F294" s="252" t="s">
        <v>321</v>
      </c>
      <c r="G294" s="250"/>
      <c r="H294" s="253">
        <v>2.2949999999999999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9" t="s">
        <v>141</v>
      </c>
      <c r="AU294" s="259" t="s">
        <v>79</v>
      </c>
      <c r="AV294" s="15" t="s">
        <v>150</v>
      </c>
      <c r="AW294" s="15" t="s">
        <v>33</v>
      </c>
      <c r="AX294" s="15" t="s">
        <v>79</v>
      </c>
      <c r="AY294" s="259" t="s">
        <v>125</v>
      </c>
    </row>
    <row r="295" s="2" customFormat="1" ht="16.5" customHeight="1">
      <c r="A295" s="38"/>
      <c r="B295" s="39"/>
      <c r="C295" s="204" t="s">
        <v>886</v>
      </c>
      <c r="D295" s="204" t="s">
        <v>128</v>
      </c>
      <c r="E295" s="205" t="s">
        <v>887</v>
      </c>
      <c r="F295" s="206" t="s">
        <v>888</v>
      </c>
      <c r="G295" s="207" t="s">
        <v>262</v>
      </c>
      <c r="H295" s="208">
        <v>107.40000000000001</v>
      </c>
      <c r="I295" s="209"/>
      <c r="J295" s="210">
        <f>ROUND(I295*H295,2)</f>
        <v>0</v>
      </c>
      <c r="K295" s="206" t="s">
        <v>132</v>
      </c>
      <c r="L295" s="44"/>
      <c r="M295" s="211" t="s">
        <v>28</v>
      </c>
      <c r="N295" s="212" t="s">
        <v>42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133</v>
      </c>
      <c r="AT295" s="215" t="s">
        <v>128</v>
      </c>
      <c r="AU295" s="215" t="s">
        <v>79</v>
      </c>
      <c r="AY295" s="17" t="s">
        <v>125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79</v>
      </c>
      <c r="BK295" s="216">
        <f>ROUND(I295*H295,2)</f>
        <v>0</v>
      </c>
      <c r="BL295" s="17" t="s">
        <v>133</v>
      </c>
      <c r="BM295" s="215" t="s">
        <v>889</v>
      </c>
    </row>
    <row r="296" s="2" customFormat="1">
      <c r="A296" s="38"/>
      <c r="B296" s="39"/>
      <c r="C296" s="40"/>
      <c r="D296" s="217" t="s">
        <v>135</v>
      </c>
      <c r="E296" s="40"/>
      <c r="F296" s="218" t="s">
        <v>890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79</v>
      </c>
    </row>
    <row r="297" s="2" customFormat="1">
      <c r="A297" s="38"/>
      <c r="B297" s="39"/>
      <c r="C297" s="40"/>
      <c r="D297" s="222" t="s">
        <v>137</v>
      </c>
      <c r="E297" s="40"/>
      <c r="F297" s="223" t="s">
        <v>891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79</v>
      </c>
    </row>
    <row r="298" s="2" customFormat="1" ht="16.5" customHeight="1">
      <c r="A298" s="38"/>
      <c r="B298" s="39"/>
      <c r="C298" s="260" t="s">
        <v>892</v>
      </c>
      <c r="D298" s="260" t="s">
        <v>559</v>
      </c>
      <c r="E298" s="261" t="s">
        <v>893</v>
      </c>
      <c r="F298" s="262" t="s">
        <v>894</v>
      </c>
      <c r="G298" s="263" t="s">
        <v>293</v>
      </c>
      <c r="H298" s="264">
        <v>177.375</v>
      </c>
      <c r="I298" s="265"/>
      <c r="J298" s="266">
        <f>ROUND(I298*H298,2)</f>
        <v>0</v>
      </c>
      <c r="K298" s="262" t="s">
        <v>132</v>
      </c>
      <c r="L298" s="267"/>
      <c r="M298" s="268" t="s">
        <v>28</v>
      </c>
      <c r="N298" s="269" t="s">
        <v>42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133</v>
      </c>
      <c r="AT298" s="215" t="s">
        <v>559</v>
      </c>
      <c r="AU298" s="215" t="s">
        <v>79</v>
      </c>
      <c r="AY298" s="17" t="s">
        <v>125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79</v>
      </c>
      <c r="BK298" s="216">
        <f>ROUND(I298*H298,2)</f>
        <v>0</v>
      </c>
      <c r="BL298" s="17" t="s">
        <v>133</v>
      </c>
      <c r="BM298" s="215" t="s">
        <v>895</v>
      </c>
    </row>
    <row r="299" s="2" customFormat="1">
      <c r="A299" s="38"/>
      <c r="B299" s="39"/>
      <c r="C299" s="40"/>
      <c r="D299" s="217" t="s">
        <v>135</v>
      </c>
      <c r="E299" s="40"/>
      <c r="F299" s="218" t="s">
        <v>896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79</v>
      </c>
    </row>
    <row r="300" s="2" customFormat="1">
      <c r="A300" s="38"/>
      <c r="B300" s="39"/>
      <c r="C300" s="40"/>
      <c r="D300" s="217" t="s">
        <v>139</v>
      </c>
      <c r="E300" s="40"/>
      <c r="F300" s="224" t="s">
        <v>897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139</v>
      </c>
      <c r="AU300" s="17" t="s">
        <v>79</v>
      </c>
    </row>
    <row r="301" s="13" customFormat="1">
      <c r="A301" s="13"/>
      <c r="B301" s="225"/>
      <c r="C301" s="226"/>
      <c r="D301" s="217" t="s">
        <v>141</v>
      </c>
      <c r="E301" s="227" t="s">
        <v>28</v>
      </c>
      <c r="F301" s="228" t="s">
        <v>898</v>
      </c>
      <c r="G301" s="226"/>
      <c r="H301" s="229">
        <v>177.375</v>
      </c>
      <c r="I301" s="230"/>
      <c r="J301" s="226"/>
      <c r="K301" s="226"/>
      <c r="L301" s="231"/>
      <c r="M301" s="232"/>
      <c r="N301" s="233"/>
      <c r="O301" s="233"/>
      <c r="P301" s="233"/>
      <c r="Q301" s="233"/>
      <c r="R301" s="233"/>
      <c r="S301" s="233"/>
      <c r="T301" s="23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5" t="s">
        <v>141</v>
      </c>
      <c r="AU301" s="235" t="s">
        <v>79</v>
      </c>
      <c r="AV301" s="13" t="s">
        <v>81</v>
      </c>
      <c r="AW301" s="13" t="s">
        <v>33</v>
      </c>
      <c r="AX301" s="13" t="s">
        <v>79</v>
      </c>
      <c r="AY301" s="235" t="s">
        <v>125</v>
      </c>
    </row>
    <row r="302" s="12" customFormat="1" ht="25.92" customHeight="1">
      <c r="A302" s="12"/>
      <c r="B302" s="188"/>
      <c r="C302" s="189"/>
      <c r="D302" s="190" t="s">
        <v>70</v>
      </c>
      <c r="E302" s="191" t="s">
        <v>899</v>
      </c>
      <c r="F302" s="191" t="s">
        <v>900</v>
      </c>
      <c r="G302" s="189"/>
      <c r="H302" s="189"/>
      <c r="I302" s="192"/>
      <c r="J302" s="193">
        <f>BK302</f>
        <v>0</v>
      </c>
      <c r="K302" s="189"/>
      <c r="L302" s="194"/>
      <c r="M302" s="195"/>
      <c r="N302" s="196"/>
      <c r="O302" s="196"/>
      <c r="P302" s="197">
        <f>SUM(P303:P324)</f>
        <v>0</v>
      </c>
      <c r="Q302" s="196"/>
      <c r="R302" s="197">
        <f>SUM(R303:R324)</f>
        <v>1.5671169999999999</v>
      </c>
      <c r="S302" s="196"/>
      <c r="T302" s="198">
        <f>SUM(T303:T324)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99" t="s">
        <v>150</v>
      </c>
      <c r="AT302" s="200" t="s">
        <v>70</v>
      </c>
      <c r="AU302" s="200" t="s">
        <v>71</v>
      </c>
      <c r="AY302" s="199" t="s">
        <v>125</v>
      </c>
      <c r="BK302" s="201">
        <f>SUM(BK303:BK324)</f>
        <v>0</v>
      </c>
    </row>
    <row r="303" s="2" customFormat="1" ht="16.5" customHeight="1">
      <c r="A303" s="38"/>
      <c r="B303" s="39"/>
      <c r="C303" s="204" t="s">
        <v>901</v>
      </c>
      <c r="D303" s="204" t="s">
        <v>128</v>
      </c>
      <c r="E303" s="205" t="s">
        <v>902</v>
      </c>
      <c r="F303" s="206" t="s">
        <v>903</v>
      </c>
      <c r="G303" s="207" t="s">
        <v>554</v>
      </c>
      <c r="H303" s="208">
        <v>142.97499999999999</v>
      </c>
      <c r="I303" s="209"/>
      <c r="J303" s="210">
        <f>ROUND(I303*H303,2)</f>
        <v>0</v>
      </c>
      <c r="K303" s="206" t="s">
        <v>132</v>
      </c>
      <c r="L303" s="44"/>
      <c r="M303" s="211" t="s">
        <v>28</v>
      </c>
      <c r="N303" s="212" t="s">
        <v>42</v>
      </c>
      <c r="O303" s="84"/>
      <c r="P303" s="213">
        <f>O303*H303</f>
        <v>0</v>
      </c>
      <c r="Q303" s="213">
        <v>0</v>
      </c>
      <c r="R303" s="213">
        <f>Q303*H303</f>
        <v>0</v>
      </c>
      <c r="S303" s="213">
        <v>0</v>
      </c>
      <c r="T303" s="21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5" t="s">
        <v>133</v>
      </c>
      <c r="AT303" s="215" t="s">
        <v>128</v>
      </c>
      <c r="AU303" s="215" t="s">
        <v>79</v>
      </c>
      <c r="AY303" s="17" t="s">
        <v>125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79</v>
      </c>
      <c r="BK303" s="216">
        <f>ROUND(I303*H303,2)</f>
        <v>0</v>
      </c>
      <c r="BL303" s="17" t="s">
        <v>133</v>
      </c>
      <c r="BM303" s="215" t="s">
        <v>904</v>
      </c>
    </row>
    <row r="304" s="2" customFormat="1">
      <c r="A304" s="38"/>
      <c r="B304" s="39"/>
      <c r="C304" s="40"/>
      <c r="D304" s="217" t="s">
        <v>135</v>
      </c>
      <c r="E304" s="40"/>
      <c r="F304" s="218" t="s">
        <v>905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135</v>
      </c>
      <c r="AU304" s="17" t="s">
        <v>79</v>
      </c>
    </row>
    <row r="305" s="2" customFormat="1">
      <c r="A305" s="38"/>
      <c r="B305" s="39"/>
      <c r="C305" s="40"/>
      <c r="D305" s="222" t="s">
        <v>137</v>
      </c>
      <c r="E305" s="40"/>
      <c r="F305" s="223" t="s">
        <v>906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137</v>
      </c>
      <c r="AU305" s="17" t="s">
        <v>79</v>
      </c>
    </row>
    <row r="306" s="13" customFormat="1">
      <c r="A306" s="13"/>
      <c r="B306" s="225"/>
      <c r="C306" s="226"/>
      <c r="D306" s="217" t="s">
        <v>141</v>
      </c>
      <c r="E306" s="227" t="s">
        <v>28</v>
      </c>
      <c r="F306" s="228" t="s">
        <v>907</v>
      </c>
      <c r="G306" s="226"/>
      <c r="H306" s="229">
        <v>142.97499999999999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141</v>
      </c>
      <c r="AU306" s="235" t="s">
        <v>79</v>
      </c>
      <c r="AV306" s="13" t="s">
        <v>81</v>
      </c>
      <c r="AW306" s="13" t="s">
        <v>33</v>
      </c>
      <c r="AX306" s="13" t="s">
        <v>79</v>
      </c>
      <c r="AY306" s="235" t="s">
        <v>125</v>
      </c>
    </row>
    <row r="307" s="2" customFormat="1" ht="16.5" customHeight="1">
      <c r="A307" s="38"/>
      <c r="B307" s="39"/>
      <c r="C307" s="260" t="s">
        <v>908</v>
      </c>
      <c r="D307" s="260" t="s">
        <v>559</v>
      </c>
      <c r="E307" s="261" t="s">
        <v>909</v>
      </c>
      <c r="F307" s="262" t="s">
        <v>910</v>
      </c>
      <c r="G307" s="263" t="s">
        <v>462</v>
      </c>
      <c r="H307" s="264">
        <v>0.070999999999999994</v>
      </c>
      <c r="I307" s="265"/>
      <c r="J307" s="266">
        <f>ROUND(I307*H307,2)</f>
        <v>0</v>
      </c>
      <c r="K307" s="262" t="s">
        <v>132</v>
      </c>
      <c r="L307" s="267"/>
      <c r="M307" s="268" t="s">
        <v>28</v>
      </c>
      <c r="N307" s="269" t="s">
        <v>42</v>
      </c>
      <c r="O307" s="84"/>
      <c r="P307" s="213">
        <f>O307*H307</f>
        <v>0</v>
      </c>
      <c r="Q307" s="213">
        <v>1</v>
      </c>
      <c r="R307" s="213">
        <f>Q307*H307</f>
        <v>0.070999999999999994</v>
      </c>
      <c r="S307" s="213">
        <v>0</v>
      </c>
      <c r="T307" s="21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5" t="s">
        <v>133</v>
      </c>
      <c r="AT307" s="215" t="s">
        <v>559</v>
      </c>
      <c r="AU307" s="215" t="s">
        <v>79</v>
      </c>
      <c r="AY307" s="17" t="s">
        <v>125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79</v>
      </c>
      <c r="BK307" s="216">
        <f>ROUND(I307*H307,2)</f>
        <v>0</v>
      </c>
      <c r="BL307" s="17" t="s">
        <v>133</v>
      </c>
      <c r="BM307" s="215" t="s">
        <v>911</v>
      </c>
    </row>
    <row r="308" s="2" customFormat="1">
      <c r="A308" s="38"/>
      <c r="B308" s="39"/>
      <c r="C308" s="40"/>
      <c r="D308" s="217" t="s">
        <v>135</v>
      </c>
      <c r="E308" s="40"/>
      <c r="F308" s="218" t="s">
        <v>910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79</v>
      </c>
    </row>
    <row r="309" s="13" customFormat="1">
      <c r="A309" s="13"/>
      <c r="B309" s="225"/>
      <c r="C309" s="226"/>
      <c r="D309" s="217" t="s">
        <v>141</v>
      </c>
      <c r="E309" s="227" t="s">
        <v>28</v>
      </c>
      <c r="F309" s="228" t="s">
        <v>912</v>
      </c>
      <c r="G309" s="226"/>
      <c r="H309" s="229">
        <v>0.070999999999999994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5" t="s">
        <v>141</v>
      </c>
      <c r="AU309" s="235" t="s">
        <v>79</v>
      </c>
      <c r="AV309" s="13" t="s">
        <v>81</v>
      </c>
      <c r="AW309" s="13" t="s">
        <v>33</v>
      </c>
      <c r="AX309" s="13" t="s">
        <v>79</v>
      </c>
      <c r="AY309" s="235" t="s">
        <v>125</v>
      </c>
    </row>
    <row r="310" s="2" customFormat="1" ht="24.15" customHeight="1">
      <c r="A310" s="38"/>
      <c r="B310" s="39"/>
      <c r="C310" s="204" t="s">
        <v>913</v>
      </c>
      <c r="D310" s="204" t="s">
        <v>128</v>
      </c>
      <c r="E310" s="205" t="s">
        <v>914</v>
      </c>
      <c r="F310" s="206" t="s">
        <v>915</v>
      </c>
      <c r="G310" s="207" t="s">
        <v>554</v>
      </c>
      <c r="H310" s="208">
        <v>285.94999999999999</v>
      </c>
      <c r="I310" s="209"/>
      <c r="J310" s="210">
        <f>ROUND(I310*H310,2)</f>
        <v>0</v>
      </c>
      <c r="K310" s="206" t="s">
        <v>132</v>
      </c>
      <c r="L310" s="44"/>
      <c r="M310" s="211" t="s">
        <v>28</v>
      </c>
      <c r="N310" s="212" t="s">
        <v>42</v>
      </c>
      <c r="O310" s="84"/>
      <c r="P310" s="213">
        <f>O310*H310</f>
        <v>0</v>
      </c>
      <c r="Q310" s="213">
        <v>0.0040000000000000001</v>
      </c>
      <c r="R310" s="213">
        <f>Q310*H310</f>
        <v>1.1437999999999999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150</v>
      </c>
      <c r="AT310" s="215" t="s">
        <v>128</v>
      </c>
      <c r="AU310" s="215" t="s">
        <v>79</v>
      </c>
      <c r="AY310" s="17" t="s">
        <v>125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79</v>
      </c>
      <c r="BK310" s="216">
        <f>ROUND(I310*H310,2)</f>
        <v>0</v>
      </c>
      <c r="BL310" s="17" t="s">
        <v>150</v>
      </c>
      <c r="BM310" s="215" t="s">
        <v>916</v>
      </c>
    </row>
    <row r="311" s="2" customFormat="1">
      <c r="A311" s="38"/>
      <c r="B311" s="39"/>
      <c r="C311" s="40"/>
      <c r="D311" s="217" t="s">
        <v>135</v>
      </c>
      <c r="E311" s="40"/>
      <c r="F311" s="218" t="s">
        <v>917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135</v>
      </c>
      <c r="AU311" s="17" t="s">
        <v>79</v>
      </c>
    </row>
    <row r="312" s="2" customFormat="1">
      <c r="A312" s="38"/>
      <c r="B312" s="39"/>
      <c r="C312" s="40"/>
      <c r="D312" s="222" t="s">
        <v>137</v>
      </c>
      <c r="E312" s="40"/>
      <c r="F312" s="223" t="s">
        <v>918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137</v>
      </c>
      <c r="AU312" s="17" t="s">
        <v>79</v>
      </c>
    </row>
    <row r="313" s="13" customFormat="1">
      <c r="A313" s="13"/>
      <c r="B313" s="225"/>
      <c r="C313" s="226"/>
      <c r="D313" s="217" t="s">
        <v>141</v>
      </c>
      <c r="E313" s="227" t="s">
        <v>28</v>
      </c>
      <c r="F313" s="228" t="s">
        <v>919</v>
      </c>
      <c r="G313" s="226"/>
      <c r="H313" s="229">
        <v>285.94999999999999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141</v>
      </c>
      <c r="AU313" s="235" t="s">
        <v>79</v>
      </c>
      <c r="AV313" s="13" t="s">
        <v>81</v>
      </c>
      <c r="AW313" s="13" t="s">
        <v>33</v>
      </c>
      <c r="AX313" s="13" t="s">
        <v>79</v>
      </c>
      <c r="AY313" s="235" t="s">
        <v>125</v>
      </c>
    </row>
    <row r="314" s="2" customFormat="1" ht="16.5" customHeight="1">
      <c r="A314" s="38"/>
      <c r="B314" s="39"/>
      <c r="C314" s="204" t="s">
        <v>920</v>
      </c>
      <c r="D314" s="204" t="s">
        <v>128</v>
      </c>
      <c r="E314" s="205" t="s">
        <v>921</v>
      </c>
      <c r="F314" s="206" t="s">
        <v>922</v>
      </c>
      <c r="G314" s="207" t="s">
        <v>554</v>
      </c>
      <c r="H314" s="208">
        <v>10.640000000000001</v>
      </c>
      <c r="I314" s="209"/>
      <c r="J314" s="210">
        <f>ROUND(I314*H314,2)</f>
        <v>0</v>
      </c>
      <c r="K314" s="206" t="s">
        <v>132</v>
      </c>
      <c r="L314" s="44"/>
      <c r="M314" s="211" t="s">
        <v>28</v>
      </c>
      <c r="N314" s="212" t="s">
        <v>42</v>
      </c>
      <c r="O314" s="84"/>
      <c r="P314" s="213">
        <f>O314*H314</f>
        <v>0</v>
      </c>
      <c r="Q314" s="213">
        <v>0.00040000000000000002</v>
      </c>
      <c r="R314" s="213">
        <f>Q314*H314</f>
        <v>0.0042560000000000002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133</v>
      </c>
      <c r="AT314" s="215" t="s">
        <v>128</v>
      </c>
      <c r="AU314" s="215" t="s">
        <v>79</v>
      </c>
      <c r="AY314" s="17" t="s">
        <v>125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79</v>
      </c>
      <c r="BK314" s="216">
        <f>ROUND(I314*H314,2)</f>
        <v>0</v>
      </c>
      <c r="BL314" s="17" t="s">
        <v>133</v>
      </c>
      <c r="BM314" s="215" t="s">
        <v>923</v>
      </c>
    </row>
    <row r="315" s="2" customFormat="1">
      <c r="A315" s="38"/>
      <c r="B315" s="39"/>
      <c r="C315" s="40"/>
      <c r="D315" s="217" t="s">
        <v>135</v>
      </c>
      <c r="E315" s="40"/>
      <c r="F315" s="218" t="s">
        <v>924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135</v>
      </c>
      <c r="AU315" s="17" t="s">
        <v>79</v>
      </c>
    </row>
    <row r="316" s="2" customFormat="1">
      <c r="A316" s="38"/>
      <c r="B316" s="39"/>
      <c r="C316" s="40"/>
      <c r="D316" s="222" t="s">
        <v>137</v>
      </c>
      <c r="E316" s="40"/>
      <c r="F316" s="223" t="s">
        <v>925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137</v>
      </c>
      <c r="AU316" s="17" t="s">
        <v>79</v>
      </c>
    </row>
    <row r="317" s="13" customFormat="1">
      <c r="A317" s="13"/>
      <c r="B317" s="225"/>
      <c r="C317" s="226"/>
      <c r="D317" s="217" t="s">
        <v>141</v>
      </c>
      <c r="E317" s="227" t="s">
        <v>28</v>
      </c>
      <c r="F317" s="228" t="s">
        <v>926</v>
      </c>
      <c r="G317" s="226"/>
      <c r="H317" s="229">
        <v>10.640000000000001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141</v>
      </c>
      <c r="AU317" s="235" t="s">
        <v>79</v>
      </c>
      <c r="AV317" s="13" t="s">
        <v>81</v>
      </c>
      <c r="AW317" s="13" t="s">
        <v>33</v>
      </c>
      <c r="AX317" s="13" t="s">
        <v>79</v>
      </c>
      <c r="AY317" s="235" t="s">
        <v>125</v>
      </c>
    </row>
    <row r="318" s="2" customFormat="1" ht="21.75" customHeight="1">
      <c r="A318" s="38"/>
      <c r="B318" s="39"/>
      <c r="C318" s="260" t="s">
        <v>927</v>
      </c>
      <c r="D318" s="260" t="s">
        <v>559</v>
      </c>
      <c r="E318" s="261" t="s">
        <v>928</v>
      </c>
      <c r="F318" s="262" t="s">
        <v>929</v>
      </c>
      <c r="G318" s="263" t="s">
        <v>554</v>
      </c>
      <c r="H318" s="264">
        <v>10.640000000000001</v>
      </c>
      <c r="I318" s="265"/>
      <c r="J318" s="266">
        <f>ROUND(I318*H318,2)</f>
        <v>0</v>
      </c>
      <c r="K318" s="262" t="s">
        <v>28</v>
      </c>
      <c r="L318" s="267"/>
      <c r="M318" s="268" t="s">
        <v>28</v>
      </c>
      <c r="N318" s="269" t="s">
        <v>42</v>
      </c>
      <c r="O318" s="84"/>
      <c r="P318" s="213">
        <f>O318*H318</f>
        <v>0</v>
      </c>
      <c r="Q318" s="213">
        <v>0.0053</v>
      </c>
      <c r="R318" s="213">
        <f>Q318*H318</f>
        <v>0.056392000000000005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133</v>
      </c>
      <c r="AT318" s="215" t="s">
        <v>559</v>
      </c>
      <c r="AU318" s="215" t="s">
        <v>79</v>
      </c>
      <c r="AY318" s="17" t="s">
        <v>125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79</v>
      </c>
      <c r="BK318" s="216">
        <f>ROUND(I318*H318,2)</f>
        <v>0</v>
      </c>
      <c r="BL318" s="17" t="s">
        <v>133</v>
      </c>
      <c r="BM318" s="215" t="s">
        <v>930</v>
      </c>
    </row>
    <row r="319" s="2" customFormat="1">
      <c r="A319" s="38"/>
      <c r="B319" s="39"/>
      <c r="C319" s="40"/>
      <c r="D319" s="217" t="s">
        <v>135</v>
      </c>
      <c r="E319" s="40"/>
      <c r="F319" s="218" t="s">
        <v>929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79</v>
      </c>
    </row>
    <row r="320" s="13" customFormat="1">
      <c r="A320" s="13"/>
      <c r="B320" s="225"/>
      <c r="C320" s="226"/>
      <c r="D320" s="217" t="s">
        <v>141</v>
      </c>
      <c r="E320" s="227" t="s">
        <v>28</v>
      </c>
      <c r="F320" s="228" t="s">
        <v>926</v>
      </c>
      <c r="G320" s="226"/>
      <c r="H320" s="229">
        <v>10.640000000000001</v>
      </c>
      <c r="I320" s="230"/>
      <c r="J320" s="226"/>
      <c r="K320" s="226"/>
      <c r="L320" s="231"/>
      <c r="M320" s="232"/>
      <c r="N320" s="233"/>
      <c r="O320" s="233"/>
      <c r="P320" s="233"/>
      <c r="Q320" s="233"/>
      <c r="R320" s="233"/>
      <c r="S320" s="233"/>
      <c r="T320" s="23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5" t="s">
        <v>141</v>
      </c>
      <c r="AU320" s="235" t="s">
        <v>79</v>
      </c>
      <c r="AV320" s="13" t="s">
        <v>81</v>
      </c>
      <c r="AW320" s="13" t="s">
        <v>33</v>
      </c>
      <c r="AX320" s="13" t="s">
        <v>79</v>
      </c>
      <c r="AY320" s="235" t="s">
        <v>125</v>
      </c>
    </row>
    <row r="321" s="2" customFormat="1" ht="16.5" customHeight="1">
      <c r="A321" s="38"/>
      <c r="B321" s="39"/>
      <c r="C321" s="204" t="s">
        <v>931</v>
      </c>
      <c r="D321" s="204" t="s">
        <v>128</v>
      </c>
      <c r="E321" s="205" t="s">
        <v>932</v>
      </c>
      <c r="F321" s="206" t="s">
        <v>933</v>
      </c>
      <c r="G321" s="207" t="s">
        <v>554</v>
      </c>
      <c r="H321" s="208">
        <v>285.94999999999999</v>
      </c>
      <c r="I321" s="209"/>
      <c r="J321" s="210">
        <f>ROUND(I321*H321,2)</f>
        <v>0</v>
      </c>
      <c r="K321" s="206" t="s">
        <v>132</v>
      </c>
      <c r="L321" s="44"/>
      <c r="M321" s="211" t="s">
        <v>28</v>
      </c>
      <c r="N321" s="212" t="s">
        <v>42</v>
      </c>
      <c r="O321" s="84"/>
      <c r="P321" s="213">
        <f>O321*H321</f>
        <v>0</v>
      </c>
      <c r="Q321" s="213">
        <v>0.0010200000000000001</v>
      </c>
      <c r="R321" s="213">
        <f>Q321*H321</f>
        <v>0.29166900000000001</v>
      </c>
      <c r="S321" s="213">
        <v>0</v>
      </c>
      <c r="T321" s="21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15" t="s">
        <v>150</v>
      </c>
      <c r="AT321" s="215" t="s">
        <v>128</v>
      </c>
      <c r="AU321" s="215" t="s">
        <v>79</v>
      </c>
      <c r="AY321" s="17" t="s">
        <v>125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7" t="s">
        <v>79</v>
      </c>
      <c r="BK321" s="216">
        <f>ROUND(I321*H321,2)</f>
        <v>0</v>
      </c>
      <c r="BL321" s="17" t="s">
        <v>150</v>
      </c>
      <c r="BM321" s="215" t="s">
        <v>934</v>
      </c>
    </row>
    <row r="322" s="2" customFormat="1">
      <c r="A322" s="38"/>
      <c r="B322" s="39"/>
      <c r="C322" s="40"/>
      <c r="D322" s="217" t="s">
        <v>135</v>
      </c>
      <c r="E322" s="40"/>
      <c r="F322" s="218" t="s">
        <v>935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135</v>
      </c>
      <c r="AU322" s="17" t="s">
        <v>79</v>
      </c>
    </row>
    <row r="323" s="2" customFormat="1">
      <c r="A323" s="38"/>
      <c r="B323" s="39"/>
      <c r="C323" s="40"/>
      <c r="D323" s="222" t="s">
        <v>137</v>
      </c>
      <c r="E323" s="40"/>
      <c r="F323" s="223" t="s">
        <v>936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137</v>
      </c>
      <c r="AU323" s="17" t="s">
        <v>79</v>
      </c>
    </row>
    <row r="324" s="2" customFormat="1">
      <c r="A324" s="38"/>
      <c r="B324" s="39"/>
      <c r="C324" s="40"/>
      <c r="D324" s="217" t="s">
        <v>139</v>
      </c>
      <c r="E324" s="40"/>
      <c r="F324" s="224" t="s">
        <v>937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139</v>
      </c>
      <c r="AU324" s="17" t="s">
        <v>79</v>
      </c>
    </row>
    <row r="325" s="12" customFormat="1" ht="25.92" customHeight="1">
      <c r="A325" s="12"/>
      <c r="B325" s="188"/>
      <c r="C325" s="189"/>
      <c r="D325" s="190" t="s">
        <v>70</v>
      </c>
      <c r="E325" s="191" t="s">
        <v>457</v>
      </c>
      <c r="F325" s="191" t="s">
        <v>458</v>
      </c>
      <c r="G325" s="189"/>
      <c r="H325" s="189"/>
      <c r="I325" s="192"/>
      <c r="J325" s="193">
        <f>BK325</f>
        <v>0</v>
      </c>
      <c r="K325" s="189"/>
      <c r="L325" s="194"/>
      <c r="M325" s="195"/>
      <c r="N325" s="196"/>
      <c r="O325" s="196"/>
      <c r="P325" s="197">
        <f>SUM(P326:P354)</f>
        <v>0</v>
      </c>
      <c r="Q325" s="196"/>
      <c r="R325" s="197">
        <f>SUM(R326:R354)</f>
        <v>0</v>
      </c>
      <c r="S325" s="196"/>
      <c r="T325" s="198">
        <f>SUM(T326:T354)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199" t="s">
        <v>150</v>
      </c>
      <c r="AT325" s="200" t="s">
        <v>70</v>
      </c>
      <c r="AU325" s="200" t="s">
        <v>71</v>
      </c>
      <c r="AY325" s="199" t="s">
        <v>125</v>
      </c>
      <c r="BK325" s="201">
        <f>SUM(BK326:BK354)</f>
        <v>0</v>
      </c>
    </row>
    <row r="326" s="2" customFormat="1" ht="16.5" customHeight="1">
      <c r="A326" s="38"/>
      <c r="B326" s="39"/>
      <c r="C326" s="204" t="s">
        <v>938</v>
      </c>
      <c r="D326" s="204" t="s">
        <v>128</v>
      </c>
      <c r="E326" s="205" t="s">
        <v>460</v>
      </c>
      <c r="F326" s="206" t="s">
        <v>461</v>
      </c>
      <c r="G326" s="207" t="s">
        <v>462</v>
      </c>
      <c r="H326" s="208">
        <v>5.375</v>
      </c>
      <c r="I326" s="209"/>
      <c r="J326" s="210">
        <f>ROUND(I326*H326,2)</f>
        <v>0</v>
      </c>
      <c r="K326" s="206" t="s">
        <v>132</v>
      </c>
      <c r="L326" s="44"/>
      <c r="M326" s="211" t="s">
        <v>28</v>
      </c>
      <c r="N326" s="212" t="s">
        <v>42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133</v>
      </c>
      <c r="AT326" s="215" t="s">
        <v>128</v>
      </c>
      <c r="AU326" s="215" t="s">
        <v>79</v>
      </c>
      <c r="AY326" s="17" t="s">
        <v>125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79</v>
      </c>
      <c r="BK326" s="216">
        <f>ROUND(I326*H326,2)</f>
        <v>0</v>
      </c>
      <c r="BL326" s="17" t="s">
        <v>133</v>
      </c>
      <c r="BM326" s="215" t="s">
        <v>697</v>
      </c>
    </row>
    <row r="327" s="2" customFormat="1">
      <c r="A327" s="38"/>
      <c r="B327" s="39"/>
      <c r="C327" s="40"/>
      <c r="D327" s="217" t="s">
        <v>135</v>
      </c>
      <c r="E327" s="40"/>
      <c r="F327" s="218" t="s">
        <v>464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135</v>
      </c>
      <c r="AU327" s="17" t="s">
        <v>79</v>
      </c>
    </row>
    <row r="328" s="2" customFormat="1">
      <c r="A328" s="38"/>
      <c r="B328" s="39"/>
      <c r="C328" s="40"/>
      <c r="D328" s="222" t="s">
        <v>137</v>
      </c>
      <c r="E328" s="40"/>
      <c r="F328" s="223" t="s">
        <v>465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137</v>
      </c>
      <c r="AU328" s="17" t="s">
        <v>79</v>
      </c>
    </row>
    <row r="329" s="2" customFormat="1">
      <c r="A329" s="38"/>
      <c r="B329" s="39"/>
      <c r="C329" s="40"/>
      <c r="D329" s="217" t="s">
        <v>139</v>
      </c>
      <c r="E329" s="40"/>
      <c r="F329" s="224" t="s">
        <v>466</v>
      </c>
      <c r="G329" s="40"/>
      <c r="H329" s="40"/>
      <c r="I329" s="219"/>
      <c r="J329" s="40"/>
      <c r="K329" s="40"/>
      <c r="L329" s="44"/>
      <c r="M329" s="220"/>
      <c r="N329" s="221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139</v>
      </c>
      <c r="AU329" s="17" t="s">
        <v>79</v>
      </c>
    </row>
    <row r="330" s="13" customFormat="1">
      <c r="A330" s="13"/>
      <c r="B330" s="225"/>
      <c r="C330" s="226"/>
      <c r="D330" s="217" t="s">
        <v>141</v>
      </c>
      <c r="E330" s="227" t="s">
        <v>28</v>
      </c>
      <c r="F330" s="228" t="s">
        <v>939</v>
      </c>
      <c r="G330" s="226"/>
      <c r="H330" s="229">
        <v>5.375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141</v>
      </c>
      <c r="AU330" s="235" t="s">
        <v>79</v>
      </c>
      <c r="AV330" s="13" t="s">
        <v>81</v>
      </c>
      <c r="AW330" s="13" t="s">
        <v>33</v>
      </c>
      <c r="AX330" s="13" t="s">
        <v>79</v>
      </c>
      <c r="AY330" s="235" t="s">
        <v>125</v>
      </c>
    </row>
    <row r="331" s="2" customFormat="1" ht="16.5" customHeight="1">
      <c r="A331" s="38"/>
      <c r="B331" s="39"/>
      <c r="C331" s="204" t="s">
        <v>940</v>
      </c>
      <c r="D331" s="204" t="s">
        <v>128</v>
      </c>
      <c r="E331" s="205" t="s">
        <v>700</v>
      </c>
      <c r="F331" s="206" t="s">
        <v>701</v>
      </c>
      <c r="G331" s="207" t="s">
        <v>462</v>
      </c>
      <c r="H331" s="208">
        <v>0.86299999999999999</v>
      </c>
      <c r="I331" s="209"/>
      <c r="J331" s="210">
        <f>ROUND(I331*H331,2)</f>
        <v>0</v>
      </c>
      <c r="K331" s="206" t="s">
        <v>132</v>
      </c>
      <c r="L331" s="44"/>
      <c r="M331" s="211" t="s">
        <v>28</v>
      </c>
      <c r="N331" s="212" t="s">
        <v>42</v>
      </c>
      <c r="O331" s="84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133</v>
      </c>
      <c r="AT331" s="215" t="s">
        <v>128</v>
      </c>
      <c r="AU331" s="215" t="s">
        <v>79</v>
      </c>
      <c r="AY331" s="17" t="s">
        <v>125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79</v>
      </c>
      <c r="BK331" s="216">
        <f>ROUND(I331*H331,2)</f>
        <v>0</v>
      </c>
      <c r="BL331" s="17" t="s">
        <v>133</v>
      </c>
      <c r="BM331" s="215" t="s">
        <v>702</v>
      </c>
    </row>
    <row r="332" s="2" customFormat="1">
      <c r="A332" s="38"/>
      <c r="B332" s="39"/>
      <c r="C332" s="40"/>
      <c r="D332" s="217" t="s">
        <v>135</v>
      </c>
      <c r="E332" s="40"/>
      <c r="F332" s="218" t="s">
        <v>703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135</v>
      </c>
      <c r="AU332" s="17" t="s">
        <v>79</v>
      </c>
    </row>
    <row r="333" s="2" customFormat="1">
      <c r="A333" s="38"/>
      <c r="B333" s="39"/>
      <c r="C333" s="40"/>
      <c r="D333" s="222" t="s">
        <v>137</v>
      </c>
      <c r="E333" s="40"/>
      <c r="F333" s="223" t="s">
        <v>704</v>
      </c>
      <c r="G333" s="40"/>
      <c r="H333" s="40"/>
      <c r="I333" s="219"/>
      <c r="J333" s="40"/>
      <c r="K333" s="40"/>
      <c r="L333" s="44"/>
      <c r="M333" s="220"/>
      <c r="N333" s="22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137</v>
      </c>
      <c r="AU333" s="17" t="s">
        <v>79</v>
      </c>
    </row>
    <row r="334" s="13" customFormat="1">
      <c r="A334" s="13"/>
      <c r="B334" s="225"/>
      <c r="C334" s="226"/>
      <c r="D334" s="217" t="s">
        <v>141</v>
      </c>
      <c r="E334" s="227" t="s">
        <v>28</v>
      </c>
      <c r="F334" s="228" t="s">
        <v>941</v>
      </c>
      <c r="G334" s="226"/>
      <c r="H334" s="229">
        <v>0.19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141</v>
      </c>
      <c r="AU334" s="235" t="s">
        <v>79</v>
      </c>
      <c r="AV334" s="13" t="s">
        <v>81</v>
      </c>
      <c r="AW334" s="13" t="s">
        <v>33</v>
      </c>
      <c r="AX334" s="13" t="s">
        <v>71</v>
      </c>
      <c r="AY334" s="235" t="s">
        <v>125</v>
      </c>
    </row>
    <row r="335" s="13" customFormat="1">
      <c r="A335" s="13"/>
      <c r="B335" s="225"/>
      <c r="C335" s="226"/>
      <c r="D335" s="217" t="s">
        <v>141</v>
      </c>
      <c r="E335" s="227" t="s">
        <v>28</v>
      </c>
      <c r="F335" s="228" t="s">
        <v>942</v>
      </c>
      <c r="G335" s="226"/>
      <c r="H335" s="229">
        <v>0.67300000000000004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141</v>
      </c>
      <c r="AU335" s="235" t="s">
        <v>79</v>
      </c>
      <c r="AV335" s="13" t="s">
        <v>81</v>
      </c>
      <c r="AW335" s="13" t="s">
        <v>33</v>
      </c>
      <c r="AX335" s="13" t="s">
        <v>71</v>
      </c>
      <c r="AY335" s="235" t="s">
        <v>125</v>
      </c>
    </row>
    <row r="336" s="15" customFormat="1">
      <c r="A336" s="15"/>
      <c r="B336" s="249"/>
      <c r="C336" s="250"/>
      <c r="D336" s="217" t="s">
        <v>141</v>
      </c>
      <c r="E336" s="251" t="s">
        <v>28</v>
      </c>
      <c r="F336" s="252" t="s">
        <v>321</v>
      </c>
      <c r="G336" s="250"/>
      <c r="H336" s="253">
        <v>0.86299999999999999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9" t="s">
        <v>141</v>
      </c>
      <c r="AU336" s="259" t="s">
        <v>79</v>
      </c>
      <c r="AV336" s="15" t="s">
        <v>150</v>
      </c>
      <c r="AW336" s="15" t="s">
        <v>33</v>
      </c>
      <c r="AX336" s="15" t="s">
        <v>79</v>
      </c>
      <c r="AY336" s="259" t="s">
        <v>125</v>
      </c>
    </row>
    <row r="337" s="2" customFormat="1" ht="16.5" customHeight="1">
      <c r="A337" s="38"/>
      <c r="B337" s="39"/>
      <c r="C337" s="204" t="s">
        <v>943</v>
      </c>
      <c r="D337" s="204" t="s">
        <v>128</v>
      </c>
      <c r="E337" s="205" t="s">
        <v>474</v>
      </c>
      <c r="F337" s="206" t="s">
        <v>475</v>
      </c>
      <c r="G337" s="207" t="s">
        <v>387</v>
      </c>
      <c r="H337" s="208">
        <v>6.2380000000000004</v>
      </c>
      <c r="I337" s="209"/>
      <c r="J337" s="210">
        <f>ROUND(I337*H337,2)</f>
        <v>0</v>
      </c>
      <c r="K337" s="206" t="s">
        <v>132</v>
      </c>
      <c r="L337" s="44"/>
      <c r="M337" s="211" t="s">
        <v>28</v>
      </c>
      <c r="N337" s="212" t="s">
        <v>42</v>
      </c>
      <c r="O337" s="84"/>
      <c r="P337" s="213">
        <f>O337*H337</f>
        <v>0</v>
      </c>
      <c r="Q337" s="213">
        <v>0</v>
      </c>
      <c r="R337" s="213">
        <f>Q337*H337</f>
        <v>0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150</v>
      </c>
      <c r="AT337" s="215" t="s">
        <v>128</v>
      </c>
      <c r="AU337" s="215" t="s">
        <v>79</v>
      </c>
      <c r="AY337" s="17" t="s">
        <v>125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79</v>
      </c>
      <c r="BK337" s="216">
        <f>ROUND(I337*H337,2)</f>
        <v>0</v>
      </c>
      <c r="BL337" s="17" t="s">
        <v>150</v>
      </c>
      <c r="BM337" s="215" t="s">
        <v>708</v>
      </c>
    </row>
    <row r="338" s="2" customFormat="1">
      <c r="A338" s="38"/>
      <c r="B338" s="39"/>
      <c r="C338" s="40"/>
      <c r="D338" s="217" t="s">
        <v>135</v>
      </c>
      <c r="E338" s="40"/>
      <c r="F338" s="218" t="s">
        <v>477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135</v>
      </c>
      <c r="AU338" s="17" t="s">
        <v>79</v>
      </c>
    </row>
    <row r="339" s="2" customFormat="1">
      <c r="A339" s="38"/>
      <c r="B339" s="39"/>
      <c r="C339" s="40"/>
      <c r="D339" s="222" t="s">
        <v>137</v>
      </c>
      <c r="E339" s="40"/>
      <c r="F339" s="223" t="s">
        <v>478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137</v>
      </c>
      <c r="AU339" s="17" t="s">
        <v>79</v>
      </c>
    </row>
    <row r="340" s="13" customFormat="1">
      <c r="A340" s="13"/>
      <c r="B340" s="225"/>
      <c r="C340" s="226"/>
      <c r="D340" s="217" t="s">
        <v>141</v>
      </c>
      <c r="E340" s="227" t="s">
        <v>28</v>
      </c>
      <c r="F340" s="228" t="s">
        <v>941</v>
      </c>
      <c r="G340" s="226"/>
      <c r="H340" s="229">
        <v>0.19</v>
      </c>
      <c r="I340" s="230"/>
      <c r="J340" s="226"/>
      <c r="K340" s="226"/>
      <c r="L340" s="231"/>
      <c r="M340" s="232"/>
      <c r="N340" s="233"/>
      <c r="O340" s="233"/>
      <c r="P340" s="233"/>
      <c r="Q340" s="233"/>
      <c r="R340" s="233"/>
      <c r="S340" s="233"/>
      <c r="T340" s="23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5" t="s">
        <v>141</v>
      </c>
      <c r="AU340" s="235" t="s">
        <v>79</v>
      </c>
      <c r="AV340" s="13" t="s">
        <v>81</v>
      </c>
      <c r="AW340" s="13" t="s">
        <v>33</v>
      </c>
      <c r="AX340" s="13" t="s">
        <v>71</v>
      </c>
      <c r="AY340" s="235" t="s">
        <v>125</v>
      </c>
    </row>
    <row r="341" s="13" customFormat="1">
      <c r="A341" s="13"/>
      <c r="B341" s="225"/>
      <c r="C341" s="226"/>
      <c r="D341" s="217" t="s">
        <v>141</v>
      </c>
      <c r="E341" s="227" t="s">
        <v>28</v>
      </c>
      <c r="F341" s="228" t="s">
        <v>939</v>
      </c>
      <c r="G341" s="226"/>
      <c r="H341" s="229">
        <v>5.375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141</v>
      </c>
      <c r="AU341" s="235" t="s">
        <v>79</v>
      </c>
      <c r="AV341" s="13" t="s">
        <v>81</v>
      </c>
      <c r="AW341" s="13" t="s">
        <v>33</v>
      </c>
      <c r="AX341" s="13" t="s">
        <v>71</v>
      </c>
      <c r="AY341" s="235" t="s">
        <v>125</v>
      </c>
    </row>
    <row r="342" s="13" customFormat="1">
      <c r="A342" s="13"/>
      <c r="B342" s="225"/>
      <c r="C342" s="226"/>
      <c r="D342" s="217" t="s">
        <v>141</v>
      </c>
      <c r="E342" s="227" t="s">
        <v>28</v>
      </c>
      <c r="F342" s="228" t="s">
        <v>942</v>
      </c>
      <c r="G342" s="226"/>
      <c r="H342" s="229">
        <v>0.67300000000000004</v>
      </c>
      <c r="I342" s="230"/>
      <c r="J342" s="226"/>
      <c r="K342" s="226"/>
      <c r="L342" s="231"/>
      <c r="M342" s="232"/>
      <c r="N342" s="233"/>
      <c r="O342" s="233"/>
      <c r="P342" s="233"/>
      <c r="Q342" s="233"/>
      <c r="R342" s="233"/>
      <c r="S342" s="233"/>
      <c r="T342" s="23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5" t="s">
        <v>141</v>
      </c>
      <c r="AU342" s="235" t="s">
        <v>79</v>
      </c>
      <c r="AV342" s="13" t="s">
        <v>81</v>
      </c>
      <c r="AW342" s="13" t="s">
        <v>33</v>
      </c>
      <c r="AX342" s="13" t="s">
        <v>71</v>
      </c>
      <c r="AY342" s="235" t="s">
        <v>125</v>
      </c>
    </row>
    <row r="343" s="15" customFormat="1">
      <c r="A343" s="15"/>
      <c r="B343" s="249"/>
      <c r="C343" s="250"/>
      <c r="D343" s="217" t="s">
        <v>141</v>
      </c>
      <c r="E343" s="251" t="s">
        <v>28</v>
      </c>
      <c r="F343" s="252" t="s">
        <v>321</v>
      </c>
      <c r="G343" s="250"/>
      <c r="H343" s="253">
        <v>6.2380000000000004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9" t="s">
        <v>141</v>
      </c>
      <c r="AU343" s="259" t="s">
        <v>79</v>
      </c>
      <c r="AV343" s="15" t="s">
        <v>150</v>
      </c>
      <c r="AW343" s="15" t="s">
        <v>33</v>
      </c>
      <c r="AX343" s="15" t="s">
        <v>79</v>
      </c>
      <c r="AY343" s="259" t="s">
        <v>125</v>
      </c>
    </row>
    <row r="344" s="2" customFormat="1" ht="16.5" customHeight="1">
      <c r="A344" s="38"/>
      <c r="B344" s="39"/>
      <c r="C344" s="204" t="s">
        <v>944</v>
      </c>
      <c r="D344" s="204" t="s">
        <v>128</v>
      </c>
      <c r="E344" s="205" t="s">
        <v>481</v>
      </c>
      <c r="F344" s="206" t="s">
        <v>482</v>
      </c>
      <c r="G344" s="207" t="s">
        <v>387</v>
      </c>
      <c r="H344" s="208">
        <v>56.142000000000003</v>
      </c>
      <c r="I344" s="209"/>
      <c r="J344" s="210">
        <f>ROUND(I344*H344,2)</f>
        <v>0</v>
      </c>
      <c r="K344" s="206" t="s">
        <v>132</v>
      </c>
      <c r="L344" s="44"/>
      <c r="M344" s="211" t="s">
        <v>28</v>
      </c>
      <c r="N344" s="212" t="s">
        <v>42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150</v>
      </c>
      <c r="AT344" s="215" t="s">
        <v>128</v>
      </c>
      <c r="AU344" s="215" t="s">
        <v>79</v>
      </c>
      <c r="AY344" s="17" t="s">
        <v>125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79</v>
      </c>
      <c r="BK344" s="216">
        <f>ROUND(I344*H344,2)</f>
        <v>0</v>
      </c>
      <c r="BL344" s="17" t="s">
        <v>150</v>
      </c>
      <c r="BM344" s="215" t="s">
        <v>711</v>
      </c>
    </row>
    <row r="345" s="2" customFormat="1">
      <c r="A345" s="38"/>
      <c r="B345" s="39"/>
      <c r="C345" s="40"/>
      <c r="D345" s="217" t="s">
        <v>135</v>
      </c>
      <c r="E345" s="40"/>
      <c r="F345" s="218" t="s">
        <v>484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135</v>
      </c>
      <c r="AU345" s="17" t="s">
        <v>79</v>
      </c>
    </row>
    <row r="346" s="2" customFormat="1">
      <c r="A346" s="38"/>
      <c r="B346" s="39"/>
      <c r="C346" s="40"/>
      <c r="D346" s="222" t="s">
        <v>137</v>
      </c>
      <c r="E346" s="40"/>
      <c r="F346" s="223" t="s">
        <v>485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137</v>
      </c>
      <c r="AU346" s="17" t="s">
        <v>79</v>
      </c>
    </row>
    <row r="347" s="2" customFormat="1">
      <c r="A347" s="38"/>
      <c r="B347" s="39"/>
      <c r="C347" s="40"/>
      <c r="D347" s="217" t="s">
        <v>139</v>
      </c>
      <c r="E347" s="40"/>
      <c r="F347" s="224" t="s">
        <v>712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139</v>
      </c>
      <c r="AU347" s="17" t="s">
        <v>79</v>
      </c>
    </row>
    <row r="348" s="13" customFormat="1">
      <c r="A348" s="13"/>
      <c r="B348" s="225"/>
      <c r="C348" s="226"/>
      <c r="D348" s="217" t="s">
        <v>141</v>
      </c>
      <c r="E348" s="227" t="s">
        <v>28</v>
      </c>
      <c r="F348" s="228" t="s">
        <v>945</v>
      </c>
      <c r="G348" s="226"/>
      <c r="H348" s="229">
        <v>56.142000000000003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141</v>
      </c>
      <c r="AU348" s="235" t="s">
        <v>79</v>
      </c>
      <c r="AV348" s="13" t="s">
        <v>81</v>
      </c>
      <c r="AW348" s="13" t="s">
        <v>33</v>
      </c>
      <c r="AX348" s="13" t="s">
        <v>79</v>
      </c>
      <c r="AY348" s="235" t="s">
        <v>125</v>
      </c>
    </row>
    <row r="349" s="2" customFormat="1" ht="24.15" customHeight="1">
      <c r="A349" s="38"/>
      <c r="B349" s="39"/>
      <c r="C349" s="204" t="s">
        <v>946</v>
      </c>
      <c r="D349" s="204" t="s">
        <v>128</v>
      </c>
      <c r="E349" s="205" t="s">
        <v>715</v>
      </c>
      <c r="F349" s="206" t="s">
        <v>716</v>
      </c>
      <c r="G349" s="207" t="s">
        <v>462</v>
      </c>
      <c r="H349" s="208">
        <v>0.86299999999999999</v>
      </c>
      <c r="I349" s="209"/>
      <c r="J349" s="210">
        <f>ROUND(I349*H349,2)</f>
        <v>0</v>
      </c>
      <c r="K349" s="206" t="s">
        <v>132</v>
      </c>
      <c r="L349" s="44"/>
      <c r="M349" s="211" t="s">
        <v>28</v>
      </c>
      <c r="N349" s="212" t="s">
        <v>42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150</v>
      </c>
      <c r="AT349" s="215" t="s">
        <v>128</v>
      </c>
      <c r="AU349" s="215" t="s">
        <v>79</v>
      </c>
      <c r="AY349" s="17" t="s">
        <v>125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79</v>
      </c>
      <c r="BK349" s="216">
        <f>ROUND(I349*H349,2)</f>
        <v>0</v>
      </c>
      <c r="BL349" s="17" t="s">
        <v>150</v>
      </c>
      <c r="BM349" s="215" t="s">
        <v>717</v>
      </c>
    </row>
    <row r="350" s="2" customFormat="1">
      <c r="A350" s="38"/>
      <c r="B350" s="39"/>
      <c r="C350" s="40"/>
      <c r="D350" s="217" t="s">
        <v>135</v>
      </c>
      <c r="E350" s="40"/>
      <c r="F350" s="218" t="s">
        <v>718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135</v>
      </c>
      <c r="AU350" s="17" t="s">
        <v>79</v>
      </c>
    </row>
    <row r="351" s="2" customFormat="1">
      <c r="A351" s="38"/>
      <c r="B351" s="39"/>
      <c r="C351" s="40"/>
      <c r="D351" s="222" t="s">
        <v>137</v>
      </c>
      <c r="E351" s="40"/>
      <c r="F351" s="223" t="s">
        <v>719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137</v>
      </c>
      <c r="AU351" s="17" t="s">
        <v>79</v>
      </c>
    </row>
    <row r="352" s="13" customFormat="1">
      <c r="A352" s="13"/>
      <c r="B352" s="225"/>
      <c r="C352" s="226"/>
      <c r="D352" s="217" t="s">
        <v>141</v>
      </c>
      <c r="E352" s="227" t="s">
        <v>28</v>
      </c>
      <c r="F352" s="228" t="s">
        <v>941</v>
      </c>
      <c r="G352" s="226"/>
      <c r="H352" s="229">
        <v>0.19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141</v>
      </c>
      <c r="AU352" s="235" t="s">
        <v>79</v>
      </c>
      <c r="AV352" s="13" t="s">
        <v>81</v>
      </c>
      <c r="AW352" s="13" t="s">
        <v>33</v>
      </c>
      <c r="AX352" s="13" t="s">
        <v>71</v>
      </c>
      <c r="AY352" s="235" t="s">
        <v>125</v>
      </c>
    </row>
    <row r="353" s="13" customFormat="1">
      <c r="A353" s="13"/>
      <c r="B353" s="225"/>
      <c r="C353" s="226"/>
      <c r="D353" s="217" t="s">
        <v>141</v>
      </c>
      <c r="E353" s="227" t="s">
        <v>28</v>
      </c>
      <c r="F353" s="228" t="s">
        <v>942</v>
      </c>
      <c r="G353" s="226"/>
      <c r="H353" s="229">
        <v>0.67300000000000004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141</v>
      </c>
      <c r="AU353" s="235" t="s">
        <v>79</v>
      </c>
      <c r="AV353" s="13" t="s">
        <v>81</v>
      </c>
      <c r="AW353" s="13" t="s">
        <v>33</v>
      </c>
      <c r="AX353" s="13" t="s">
        <v>71</v>
      </c>
      <c r="AY353" s="235" t="s">
        <v>125</v>
      </c>
    </row>
    <row r="354" s="15" customFormat="1">
      <c r="A354" s="15"/>
      <c r="B354" s="249"/>
      <c r="C354" s="250"/>
      <c r="D354" s="217" t="s">
        <v>141</v>
      </c>
      <c r="E354" s="251" t="s">
        <v>28</v>
      </c>
      <c r="F354" s="252" t="s">
        <v>321</v>
      </c>
      <c r="G354" s="250"/>
      <c r="H354" s="253">
        <v>0.86299999999999999</v>
      </c>
      <c r="I354" s="254"/>
      <c r="J354" s="250"/>
      <c r="K354" s="250"/>
      <c r="L354" s="255"/>
      <c r="M354" s="270"/>
      <c r="N354" s="271"/>
      <c r="O354" s="271"/>
      <c r="P354" s="271"/>
      <c r="Q354" s="271"/>
      <c r="R354" s="271"/>
      <c r="S354" s="271"/>
      <c r="T354" s="272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9" t="s">
        <v>141</v>
      </c>
      <c r="AU354" s="259" t="s">
        <v>79</v>
      </c>
      <c r="AV354" s="15" t="s">
        <v>150</v>
      </c>
      <c r="AW354" s="15" t="s">
        <v>33</v>
      </c>
      <c r="AX354" s="15" t="s">
        <v>79</v>
      </c>
      <c r="AY354" s="259" t="s">
        <v>125</v>
      </c>
    </row>
    <row r="355" s="2" customFormat="1" ht="6.96" customHeight="1">
      <c r="A355" s="38"/>
      <c r="B355" s="59"/>
      <c r="C355" s="60"/>
      <c r="D355" s="60"/>
      <c r="E355" s="60"/>
      <c r="F355" s="60"/>
      <c r="G355" s="60"/>
      <c r="H355" s="60"/>
      <c r="I355" s="60"/>
      <c r="J355" s="60"/>
      <c r="K355" s="60"/>
      <c r="L355" s="44"/>
      <c r="M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</row>
  </sheetData>
  <sheetProtection sheet="1" autoFilter="0" formatColumns="0" formatRows="0" objects="1" scenarios="1" spinCount="100000" saltValue="yHnT63wbn3gCAg/dtMfHTECPeX1IqzUvTgpZpEz1HcKKP2//vGjzrCr/WcqoZP0uewfqHFqg0bmm6Aiv9Vqd/A==" hashValue="Q/TOSMzw48TOE+fPN+1BlzGBa6sEfDV3cNGI6I0tSxQiJhundhQnqVzQorXRppTSsFc7oEhFCyE5wa9YS7zJ4Q==" algorithmName="SHA-512" password="CC05"/>
  <autoFilter ref="C91:K354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2/212312111"/>
    <hyperlink ref="F101" r:id="rId2" display="https://podminky.urs.cz/item/CS_URS_2024_02/212752402"/>
    <hyperlink ref="F106" r:id="rId3" display="https://podminky.urs.cz/item/CS_URS_2024_02/274321118"/>
    <hyperlink ref="F110" r:id="rId4" display="https://podminky.urs.cz/item/CS_URS_2024_02/274354111"/>
    <hyperlink ref="F114" r:id="rId5" display="https://podminky.urs.cz/item/CS_URS_2024_02/274354211"/>
    <hyperlink ref="F118" r:id="rId6" display="https://podminky.urs.cz/item/CS_URS_2024_02/274361116"/>
    <hyperlink ref="F123" r:id="rId7" display="https://podminky.urs.cz/item/CS_URS_2024_02/275311126"/>
    <hyperlink ref="F129" r:id="rId8" display="https://podminky.urs.cz/item/CS_URS_2024_02/564801112"/>
    <hyperlink ref="F133" r:id="rId9" display="https://podminky.urs.cz/item/CS_URS_2024_02/564861011"/>
    <hyperlink ref="F137" r:id="rId10" display="https://podminky.urs.cz/item/CS_URS_2024_02/596811121"/>
    <hyperlink ref="F146" r:id="rId11" display="https://podminky.urs.cz/item/CS_URS_2024_02/622331141"/>
    <hyperlink ref="F151" r:id="rId12" display="https://podminky.urs.cz/item/CS_URS_2024_02/871351101"/>
    <hyperlink ref="F159" r:id="rId13" display="https://podminky.urs.cz/item/CS_URS_2024_02/871365811"/>
    <hyperlink ref="F163" r:id="rId14" display="https://podminky.urs.cz/item/CS_URS_2024_02/916231212"/>
    <hyperlink ref="F170" r:id="rId15" display="https://podminky.urs.cz/item/CS_URS_2024_02/931992121"/>
    <hyperlink ref="F174" r:id="rId16" display="https://podminky.urs.cz/item/CS_URS_2024_02/931994102"/>
    <hyperlink ref="F178" r:id="rId17" display="https://podminky.urs.cz/item/CS_URS_2024_02/935113111"/>
    <hyperlink ref="F183" r:id="rId18" display="https://podminky.urs.cz/item/CS_URS_2024_02/961041211"/>
    <hyperlink ref="F187" r:id="rId19" display="https://podminky.urs.cz/item/CS_URS_2024_02/981511112"/>
    <hyperlink ref="F191" r:id="rId20" display="https://podminky.urs.cz/item/CS_URS_2024_02/966071711"/>
    <hyperlink ref="F196" r:id="rId21" display="https://podminky.urs.cz/item/CS_URS_2024_02/966071823"/>
    <hyperlink ref="F200" r:id="rId22" display="https://podminky.urs.cz/item/CS_URS_2024_02/966072811"/>
    <hyperlink ref="F206" r:id="rId23" display="https://podminky.urs.cz/item/CS_URS_2024_02/998223011"/>
    <hyperlink ref="F211" r:id="rId24" display="https://podminky.urs.cz/item/CS_URS_2024_02/767163122"/>
    <hyperlink ref="F219" r:id="rId25" display="https://podminky.urs.cz/item/CS_URS_2024_02/113106122"/>
    <hyperlink ref="F223" r:id="rId26" display="https://podminky.urs.cz/item/CS_URS_2024_02/113202111"/>
    <hyperlink ref="F228" r:id="rId27" display="https://podminky.urs.cz/item/CS_URS_2024_02/122251103"/>
    <hyperlink ref="F236" r:id="rId28" display="https://podminky.urs.cz/item/CS_URS_2024_02/162351104"/>
    <hyperlink ref="F244" r:id="rId29" display="https://podminky.urs.cz/item/CS_URS_2024_02/162751117"/>
    <hyperlink ref="F248" r:id="rId30" display="https://podminky.urs.cz/item/CS_URS_2024_02/167151101"/>
    <hyperlink ref="F256" r:id="rId31" display="https://podminky.urs.cz/item/CS_URS_2024_02/171201231"/>
    <hyperlink ref="F260" r:id="rId32" display="https://podminky.urs.cz/item/CS_URS_2024_02/171251201"/>
    <hyperlink ref="F264" r:id="rId33" display="https://podminky.urs.cz/item/CS_URS_2024_02/174151101"/>
    <hyperlink ref="F272" r:id="rId34" display="https://podminky.urs.cz/item/CS_URS_2024_02/181311104"/>
    <hyperlink ref="F276" r:id="rId35" display="https://podminky.urs.cz/item/CS_URS_2024_02/181411132"/>
    <hyperlink ref="F283" r:id="rId36" display="https://podminky.urs.cz/item/CS_URS_2024_02/338171125"/>
    <hyperlink ref="F297" r:id="rId37" display="https://podminky.urs.cz/item/CS_URS_2024_02/348401140"/>
    <hyperlink ref="F305" r:id="rId38" display="https://podminky.urs.cz/item/CS_URS_2024_02/711111001"/>
    <hyperlink ref="F312" r:id="rId39" display="https://podminky.urs.cz/item/CS_URS_2024_02/711113125"/>
    <hyperlink ref="F316" r:id="rId40" display="https://podminky.urs.cz/item/CS_URS_2024_02/711142559"/>
    <hyperlink ref="F323" r:id="rId41" display="https://podminky.urs.cz/item/CS_URS_2024_02/919726124"/>
    <hyperlink ref="F328" r:id="rId42" display="https://podminky.urs.cz/item/CS_URS_2024_02/997211111"/>
    <hyperlink ref="F333" r:id="rId43" display="https://podminky.urs.cz/item/CS_URS_2024_02/997211211"/>
    <hyperlink ref="F339" r:id="rId44" display="https://podminky.urs.cz/item/CS_URS_2024_02/997211511"/>
    <hyperlink ref="F346" r:id="rId45" display="https://podminky.urs.cz/item/CS_URS_2024_02/997211519"/>
    <hyperlink ref="F351" r:id="rId46" display="https://podminky.urs.cz/item/CS_URS_2024_02/9972218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81</v>
      </c>
    </row>
    <row r="4" s="1" customFormat="1" ht="24.96" customHeight="1">
      <c r="B4" s="20"/>
      <c r="D4" s="130" t="s">
        <v>95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Šternberk – Most přes Sprchový potok (u tenisových kurtů)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947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94</v>
      </c>
      <c r="G11" s="38"/>
      <c r="H11" s="38"/>
      <c r="I11" s="132" t="s">
        <v>20</v>
      </c>
      <c r="J11" s="136" t="s">
        <v>948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10. 10. 2024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29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98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99</v>
      </c>
      <c r="F21" s="38"/>
      <c r="G21" s="38"/>
      <c r="H21" s="38"/>
      <c r="I21" s="132" t="s">
        <v>29</v>
      </c>
      <c r="J21" s="136" t="s">
        <v>100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27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29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ROUND((SUM(BE92:BE576)),  2)</f>
        <v>0</v>
      </c>
      <c r="G33" s="38"/>
      <c r="H33" s="38"/>
      <c r="I33" s="148">
        <v>0.20999999999999999</v>
      </c>
      <c r="J33" s="147">
        <f>ROUND(((SUM(BE92:BE576))*I33),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43</v>
      </c>
      <c r="F34" s="147">
        <f>ROUND((SUM(BF92:BF576)),  2)</f>
        <v>0</v>
      </c>
      <c r="G34" s="38"/>
      <c r="H34" s="38"/>
      <c r="I34" s="148">
        <v>0.14999999999999999</v>
      </c>
      <c r="J34" s="147">
        <f>ROUND(((SUM(BF92:BF576))*I34),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ROUND((SUM(BG92:BG576)),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ROUND((SUM(BH92:BH576)),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ROUND((SUM(BI92:BI576)),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101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Šternberk – Most přes Sprchový potok (u tenisových kurtů)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 xml:space="preserve">SO 201 -  Most ev.č. M10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32" t="s">
        <v>24</v>
      </c>
      <c r="J52" s="72" t="str">
        <f>IF(J12="","",J12)</f>
        <v>10. 10. 2024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32" t="s">
        <v>32</v>
      </c>
      <c r="J54" s="36" t="str">
        <f>E21</f>
        <v>Midakon s.r.o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102</v>
      </c>
      <c r="D57" s="162"/>
      <c r="E57" s="162"/>
      <c r="F57" s="162"/>
      <c r="G57" s="162"/>
      <c r="H57" s="162"/>
      <c r="I57" s="162"/>
      <c r="J57" s="163" t="s">
        <v>103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104</v>
      </c>
    </row>
    <row r="60" hidden="1" s="9" customFormat="1" ht="24.96" customHeight="1">
      <c r="A60" s="9"/>
      <c r="B60" s="165"/>
      <c r="C60" s="166"/>
      <c r="D60" s="167" t="s">
        <v>105</v>
      </c>
      <c r="E60" s="168"/>
      <c r="F60" s="168"/>
      <c r="G60" s="168"/>
      <c r="H60" s="168"/>
      <c r="I60" s="168"/>
      <c r="J60" s="169">
        <f>J93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255</v>
      </c>
      <c r="E61" s="174"/>
      <c r="F61" s="174"/>
      <c r="G61" s="174"/>
      <c r="H61" s="174"/>
      <c r="I61" s="174"/>
      <c r="J61" s="175">
        <f>J94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506</v>
      </c>
      <c r="E62" s="168"/>
      <c r="F62" s="168"/>
      <c r="G62" s="168"/>
      <c r="H62" s="168"/>
      <c r="I62" s="168"/>
      <c r="J62" s="169">
        <f>J104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9" customFormat="1" ht="24.96" customHeight="1">
      <c r="A63" s="9"/>
      <c r="B63" s="165"/>
      <c r="C63" s="166"/>
      <c r="D63" s="167" t="s">
        <v>256</v>
      </c>
      <c r="E63" s="168"/>
      <c r="F63" s="168"/>
      <c r="G63" s="168"/>
      <c r="H63" s="168"/>
      <c r="I63" s="168"/>
      <c r="J63" s="169">
        <f>J105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65"/>
      <c r="C64" s="166"/>
      <c r="D64" s="167" t="s">
        <v>949</v>
      </c>
      <c r="E64" s="168"/>
      <c r="F64" s="168"/>
      <c r="G64" s="168"/>
      <c r="H64" s="168"/>
      <c r="I64" s="168"/>
      <c r="J64" s="169">
        <f>J173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9" customFormat="1" ht="24.96" customHeight="1">
      <c r="A65" s="9"/>
      <c r="B65" s="165"/>
      <c r="C65" s="166"/>
      <c r="D65" s="167" t="s">
        <v>722</v>
      </c>
      <c r="E65" s="168"/>
      <c r="F65" s="168"/>
      <c r="G65" s="168"/>
      <c r="H65" s="168"/>
      <c r="I65" s="168"/>
      <c r="J65" s="169">
        <f>J233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9" customFormat="1" ht="24.96" customHeight="1">
      <c r="A66" s="9"/>
      <c r="B66" s="165"/>
      <c r="C66" s="166"/>
      <c r="D66" s="167" t="s">
        <v>950</v>
      </c>
      <c r="E66" s="168"/>
      <c r="F66" s="168"/>
      <c r="G66" s="168"/>
      <c r="H66" s="168"/>
      <c r="I66" s="168"/>
      <c r="J66" s="169">
        <f>J313</f>
        <v>0</v>
      </c>
      <c r="K66" s="166"/>
      <c r="L66" s="17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9" customFormat="1" ht="24.96" customHeight="1">
      <c r="A67" s="9"/>
      <c r="B67" s="165"/>
      <c r="C67" s="166"/>
      <c r="D67" s="167" t="s">
        <v>951</v>
      </c>
      <c r="E67" s="168"/>
      <c r="F67" s="168"/>
      <c r="G67" s="168"/>
      <c r="H67" s="168"/>
      <c r="I67" s="168"/>
      <c r="J67" s="169">
        <f>J365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9" customFormat="1" ht="24.96" customHeight="1">
      <c r="A68" s="9"/>
      <c r="B68" s="165"/>
      <c r="C68" s="166"/>
      <c r="D68" s="167" t="s">
        <v>952</v>
      </c>
      <c r="E68" s="168"/>
      <c r="F68" s="168"/>
      <c r="G68" s="168"/>
      <c r="H68" s="168"/>
      <c r="I68" s="168"/>
      <c r="J68" s="169">
        <f>J404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9" customFormat="1" ht="24.96" customHeight="1">
      <c r="A69" s="9"/>
      <c r="B69" s="165"/>
      <c r="C69" s="166"/>
      <c r="D69" s="167" t="s">
        <v>723</v>
      </c>
      <c r="E69" s="168"/>
      <c r="F69" s="168"/>
      <c r="G69" s="168"/>
      <c r="H69" s="168"/>
      <c r="I69" s="168"/>
      <c r="J69" s="169">
        <f>J417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9" customFormat="1" ht="24.96" customHeight="1">
      <c r="A70" s="9"/>
      <c r="B70" s="165"/>
      <c r="C70" s="166"/>
      <c r="D70" s="167" t="s">
        <v>953</v>
      </c>
      <c r="E70" s="168"/>
      <c r="F70" s="168"/>
      <c r="G70" s="168"/>
      <c r="H70" s="168"/>
      <c r="I70" s="168"/>
      <c r="J70" s="169">
        <f>J483</f>
        <v>0</v>
      </c>
      <c r="K70" s="166"/>
      <c r="L70" s="17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9" customFormat="1" ht="24.96" customHeight="1">
      <c r="A71" s="9"/>
      <c r="B71" s="165"/>
      <c r="C71" s="166"/>
      <c r="D71" s="167" t="s">
        <v>257</v>
      </c>
      <c r="E71" s="168"/>
      <c r="F71" s="168"/>
      <c r="G71" s="168"/>
      <c r="H71" s="168"/>
      <c r="I71" s="168"/>
      <c r="J71" s="169">
        <f>J491</f>
        <v>0</v>
      </c>
      <c r="K71" s="166"/>
      <c r="L71" s="17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9" customFormat="1" ht="24.96" customHeight="1">
      <c r="A72" s="9"/>
      <c r="B72" s="165"/>
      <c r="C72" s="166"/>
      <c r="D72" s="167" t="s">
        <v>954</v>
      </c>
      <c r="E72" s="168"/>
      <c r="F72" s="168"/>
      <c r="G72" s="168"/>
      <c r="H72" s="168"/>
      <c r="I72" s="168"/>
      <c r="J72" s="169">
        <f>J573</f>
        <v>0</v>
      </c>
      <c r="K72" s="166"/>
      <c r="L72" s="170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hidden="1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hidden="1"/>
    <row r="76" hidden="1"/>
    <row r="77" hidden="1"/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110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0" t="str">
        <f>E7</f>
        <v>Šternberk – Most přes Sprchový potok (u tenisových kurtů)</v>
      </c>
      <c r="F82" s="32"/>
      <c r="G82" s="32"/>
      <c r="H82" s="32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96</v>
      </c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E9</f>
        <v xml:space="preserve">SO 201 -  Most ev.č. M10</v>
      </c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22</v>
      </c>
      <c r="D86" s="40"/>
      <c r="E86" s="40"/>
      <c r="F86" s="27" t="str">
        <f>F12</f>
        <v xml:space="preserve"> </v>
      </c>
      <c r="G86" s="40"/>
      <c r="H86" s="40"/>
      <c r="I86" s="32" t="s">
        <v>24</v>
      </c>
      <c r="J86" s="72" t="str">
        <f>IF(J12="","",J12)</f>
        <v>10. 10. 2024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26</v>
      </c>
      <c r="D88" s="40"/>
      <c r="E88" s="40"/>
      <c r="F88" s="27" t="str">
        <f>E15</f>
        <v xml:space="preserve"> </v>
      </c>
      <c r="G88" s="40"/>
      <c r="H88" s="40"/>
      <c r="I88" s="32" t="s">
        <v>32</v>
      </c>
      <c r="J88" s="36" t="str">
        <f>E21</f>
        <v>Midakon s.r.o</v>
      </c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30</v>
      </c>
      <c r="D89" s="40"/>
      <c r="E89" s="40"/>
      <c r="F89" s="27" t="str">
        <f>IF(E18="","",E18)</f>
        <v>Vyplň údaj</v>
      </c>
      <c r="G89" s="40"/>
      <c r="H89" s="40"/>
      <c r="I89" s="32" t="s">
        <v>34</v>
      </c>
      <c r="J89" s="36" t="str">
        <f>E24</f>
        <v xml:space="preserve"> </v>
      </c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77"/>
      <c r="B91" s="178"/>
      <c r="C91" s="179" t="s">
        <v>111</v>
      </c>
      <c r="D91" s="180" t="s">
        <v>56</v>
      </c>
      <c r="E91" s="180" t="s">
        <v>52</v>
      </c>
      <c r="F91" s="180" t="s">
        <v>53</v>
      </c>
      <c r="G91" s="180" t="s">
        <v>112</v>
      </c>
      <c r="H91" s="180" t="s">
        <v>113</v>
      </c>
      <c r="I91" s="180" t="s">
        <v>114</v>
      </c>
      <c r="J91" s="180" t="s">
        <v>103</v>
      </c>
      <c r="K91" s="181" t="s">
        <v>115</v>
      </c>
      <c r="L91" s="182"/>
      <c r="M91" s="92" t="s">
        <v>28</v>
      </c>
      <c r="N91" s="93" t="s">
        <v>41</v>
      </c>
      <c r="O91" s="93" t="s">
        <v>116</v>
      </c>
      <c r="P91" s="93" t="s">
        <v>117</v>
      </c>
      <c r="Q91" s="93" t="s">
        <v>118</v>
      </c>
      <c r="R91" s="93" t="s">
        <v>119</v>
      </c>
      <c r="S91" s="93" t="s">
        <v>120</v>
      </c>
      <c r="T91" s="94" t="s">
        <v>121</v>
      </c>
      <c r="U91" s="177"/>
      <c r="V91" s="177"/>
      <c r="W91" s="177"/>
      <c r="X91" s="177"/>
      <c r="Y91" s="177"/>
      <c r="Z91" s="177"/>
      <c r="AA91" s="177"/>
      <c r="AB91" s="177"/>
      <c r="AC91" s="177"/>
      <c r="AD91" s="177"/>
      <c r="AE91" s="177"/>
    </row>
    <row r="92" s="2" customFormat="1" ht="22.8" customHeight="1">
      <c r="A92" s="38"/>
      <c r="B92" s="39"/>
      <c r="C92" s="99" t="s">
        <v>122</v>
      </c>
      <c r="D92" s="40"/>
      <c r="E92" s="40"/>
      <c r="F92" s="40"/>
      <c r="G92" s="40"/>
      <c r="H92" s="40"/>
      <c r="I92" s="40"/>
      <c r="J92" s="183">
        <f>BK92</f>
        <v>0</v>
      </c>
      <c r="K92" s="40"/>
      <c r="L92" s="44"/>
      <c r="M92" s="95"/>
      <c r="N92" s="184"/>
      <c r="O92" s="96"/>
      <c r="P92" s="185">
        <f>P93+P104+P105+P173+P233+P313+P365+P404+P417+P483+P491+P573</f>
        <v>0</v>
      </c>
      <c r="Q92" s="96"/>
      <c r="R92" s="185">
        <f>R93+R104+R105+R173+R233+R313+R365+R404+R417+R483+R491+R573</f>
        <v>248.36460302999998</v>
      </c>
      <c r="S92" s="96"/>
      <c r="T92" s="186">
        <f>T93+T104+T105+T173+T233+T313+T365+T404+T417+T483+T491+T573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70</v>
      </c>
      <c r="AU92" s="17" t="s">
        <v>104</v>
      </c>
      <c r="BK92" s="187">
        <f>BK93+BK104+BK105+BK173+BK233+BK313+BK365+BK404+BK417+BK483+BK491+BK573</f>
        <v>0</v>
      </c>
    </row>
    <row r="93" s="12" customFormat="1" ht="25.92" customHeight="1">
      <c r="A93" s="12"/>
      <c r="B93" s="188"/>
      <c r="C93" s="189"/>
      <c r="D93" s="190" t="s">
        <v>70</v>
      </c>
      <c r="E93" s="191" t="s">
        <v>123</v>
      </c>
      <c r="F93" s="191" t="s">
        <v>124</v>
      </c>
      <c r="G93" s="189"/>
      <c r="H93" s="189"/>
      <c r="I93" s="192"/>
      <c r="J93" s="193">
        <f>BK93</f>
        <v>0</v>
      </c>
      <c r="K93" s="189"/>
      <c r="L93" s="194"/>
      <c r="M93" s="195"/>
      <c r="N93" s="196"/>
      <c r="O93" s="196"/>
      <c r="P93" s="197">
        <f>P94</f>
        <v>0</v>
      </c>
      <c r="Q93" s="196"/>
      <c r="R93" s="197">
        <f>R94</f>
        <v>0.12484120000000001</v>
      </c>
      <c r="S93" s="196"/>
      <c r="T93" s="198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79</v>
      </c>
      <c r="AT93" s="200" t="s">
        <v>70</v>
      </c>
      <c r="AU93" s="200" t="s">
        <v>71</v>
      </c>
      <c r="AY93" s="199" t="s">
        <v>125</v>
      </c>
      <c r="BK93" s="201">
        <f>BK94</f>
        <v>0</v>
      </c>
    </row>
    <row r="94" s="12" customFormat="1" ht="22.8" customHeight="1">
      <c r="A94" s="12"/>
      <c r="B94" s="188"/>
      <c r="C94" s="189"/>
      <c r="D94" s="190" t="s">
        <v>70</v>
      </c>
      <c r="E94" s="202" t="s">
        <v>181</v>
      </c>
      <c r="F94" s="202" t="s">
        <v>259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SUM(P95:P103)</f>
        <v>0</v>
      </c>
      <c r="Q94" s="196"/>
      <c r="R94" s="197">
        <f>SUM(R95:R103)</f>
        <v>0.12484120000000001</v>
      </c>
      <c r="S94" s="196"/>
      <c r="T94" s="198">
        <f>SUM(T95:T103)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79</v>
      </c>
      <c r="AY94" s="199" t="s">
        <v>125</v>
      </c>
      <c r="BK94" s="201">
        <f>SUM(BK95:BK103)</f>
        <v>0</v>
      </c>
    </row>
    <row r="95" s="2" customFormat="1" ht="16.5" customHeight="1">
      <c r="A95" s="38"/>
      <c r="B95" s="39"/>
      <c r="C95" s="204" t="s">
        <v>79</v>
      </c>
      <c r="D95" s="204" t="s">
        <v>128</v>
      </c>
      <c r="E95" s="205" t="s">
        <v>955</v>
      </c>
      <c r="F95" s="206" t="s">
        <v>956</v>
      </c>
      <c r="G95" s="207" t="s">
        <v>262</v>
      </c>
      <c r="H95" s="208">
        <v>8.5</v>
      </c>
      <c r="I95" s="209"/>
      <c r="J95" s="210">
        <f>ROUND(I95*H95,2)</f>
        <v>0</v>
      </c>
      <c r="K95" s="206" t="s">
        <v>132</v>
      </c>
      <c r="L95" s="44"/>
      <c r="M95" s="211" t="s">
        <v>28</v>
      </c>
      <c r="N95" s="212" t="s">
        <v>42</v>
      </c>
      <c r="O95" s="84"/>
      <c r="P95" s="213">
        <f>O95*H95</f>
        <v>0</v>
      </c>
      <c r="Q95" s="213">
        <v>2.0000000000000002E-05</v>
      </c>
      <c r="R95" s="213">
        <f>Q95*H95</f>
        <v>0.00017000000000000001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150</v>
      </c>
      <c r="AT95" s="215" t="s">
        <v>128</v>
      </c>
      <c r="AU95" s="215" t="s">
        <v>81</v>
      </c>
      <c r="AY95" s="17" t="s">
        <v>125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79</v>
      </c>
      <c r="BK95" s="216">
        <f>ROUND(I95*H95,2)</f>
        <v>0</v>
      </c>
      <c r="BL95" s="17" t="s">
        <v>150</v>
      </c>
      <c r="BM95" s="215" t="s">
        <v>957</v>
      </c>
    </row>
    <row r="96" s="2" customFormat="1">
      <c r="A96" s="38"/>
      <c r="B96" s="39"/>
      <c r="C96" s="40"/>
      <c r="D96" s="217" t="s">
        <v>135</v>
      </c>
      <c r="E96" s="40"/>
      <c r="F96" s="218" t="s">
        <v>958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81</v>
      </c>
    </row>
    <row r="97" s="2" customFormat="1">
      <c r="A97" s="38"/>
      <c r="B97" s="39"/>
      <c r="C97" s="40"/>
      <c r="D97" s="222" t="s">
        <v>137</v>
      </c>
      <c r="E97" s="40"/>
      <c r="F97" s="223" t="s">
        <v>959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81</v>
      </c>
    </row>
    <row r="98" s="2" customFormat="1">
      <c r="A98" s="38"/>
      <c r="B98" s="39"/>
      <c r="C98" s="40"/>
      <c r="D98" s="217" t="s">
        <v>139</v>
      </c>
      <c r="E98" s="40"/>
      <c r="F98" s="224" t="s">
        <v>960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139</v>
      </c>
      <c r="AU98" s="17" t="s">
        <v>81</v>
      </c>
    </row>
    <row r="99" s="2" customFormat="1" ht="16.5" customHeight="1">
      <c r="A99" s="38"/>
      <c r="B99" s="39"/>
      <c r="C99" s="260" t="s">
        <v>81</v>
      </c>
      <c r="D99" s="260" t="s">
        <v>559</v>
      </c>
      <c r="E99" s="261" t="s">
        <v>961</v>
      </c>
      <c r="F99" s="262" t="s">
        <v>962</v>
      </c>
      <c r="G99" s="263" t="s">
        <v>262</v>
      </c>
      <c r="H99" s="264">
        <v>8.7550000000000008</v>
      </c>
      <c r="I99" s="265"/>
      <c r="J99" s="266">
        <f>ROUND(I99*H99,2)</f>
        <v>0</v>
      </c>
      <c r="K99" s="262" t="s">
        <v>132</v>
      </c>
      <c r="L99" s="267"/>
      <c r="M99" s="268" t="s">
        <v>28</v>
      </c>
      <c r="N99" s="269" t="s">
        <v>42</v>
      </c>
      <c r="O99" s="84"/>
      <c r="P99" s="213">
        <f>O99*H99</f>
        <v>0</v>
      </c>
      <c r="Q99" s="213">
        <v>0.014239999999999999</v>
      </c>
      <c r="R99" s="213">
        <f>Q99*H99</f>
        <v>0.12467120000000001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181</v>
      </c>
      <c r="AT99" s="215" t="s">
        <v>559</v>
      </c>
      <c r="AU99" s="215" t="s">
        <v>81</v>
      </c>
      <c r="AY99" s="17" t="s">
        <v>125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79</v>
      </c>
      <c r="BK99" s="216">
        <f>ROUND(I99*H99,2)</f>
        <v>0</v>
      </c>
      <c r="BL99" s="17" t="s">
        <v>150</v>
      </c>
      <c r="BM99" s="215" t="s">
        <v>963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962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81</v>
      </c>
    </row>
    <row r="101" s="2" customFormat="1">
      <c r="A101" s="38"/>
      <c r="B101" s="39"/>
      <c r="C101" s="40"/>
      <c r="D101" s="217" t="s">
        <v>139</v>
      </c>
      <c r="E101" s="40"/>
      <c r="F101" s="224" t="s">
        <v>964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139</v>
      </c>
      <c r="AU101" s="17" t="s">
        <v>81</v>
      </c>
    </row>
    <row r="102" s="13" customFormat="1">
      <c r="A102" s="13"/>
      <c r="B102" s="225"/>
      <c r="C102" s="226"/>
      <c r="D102" s="217" t="s">
        <v>141</v>
      </c>
      <c r="E102" s="227" t="s">
        <v>28</v>
      </c>
      <c r="F102" s="228" t="s">
        <v>965</v>
      </c>
      <c r="G102" s="226"/>
      <c r="H102" s="229">
        <v>8.5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141</v>
      </c>
      <c r="AU102" s="235" t="s">
        <v>81</v>
      </c>
      <c r="AV102" s="13" t="s">
        <v>81</v>
      </c>
      <c r="AW102" s="13" t="s">
        <v>33</v>
      </c>
      <c r="AX102" s="13" t="s">
        <v>79</v>
      </c>
      <c r="AY102" s="235" t="s">
        <v>125</v>
      </c>
    </row>
    <row r="103" s="13" customFormat="1">
      <c r="A103" s="13"/>
      <c r="B103" s="225"/>
      <c r="C103" s="226"/>
      <c r="D103" s="217" t="s">
        <v>141</v>
      </c>
      <c r="E103" s="226"/>
      <c r="F103" s="228" t="s">
        <v>966</v>
      </c>
      <c r="G103" s="226"/>
      <c r="H103" s="229">
        <v>8.7550000000000008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141</v>
      </c>
      <c r="AU103" s="235" t="s">
        <v>81</v>
      </c>
      <c r="AV103" s="13" t="s">
        <v>81</v>
      </c>
      <c r="AW103" s="13" t="s">
        <v>4</v>
      </c>
      <c r="AX103" s="13" t="s">
        <v>79</v>
      </c>
      <c r="AY103" s="235" t="s">
        <v>125</v>
      </c>
    </row>
    <row r="104" s="12" customFormat="1" ht="25.92" customHeight="1">
      <c r="A104" s="12"/>
      <c r="B104" s="188"/>
      <c r="C104" s="189"/>
      <c r="D104" s="190" t="s">
        <v>70</v>
      </c>
      <c r="E104" s="191" t="s">
        <v>677</v>
      </c>
      <c r="F104" s="191" t="s">
        <v>678</v>
      </c>
      <c r="G104" s="189"/>
      <c r="H104" s="189"/>
      <c r="I104" s="192"/>
      <c r="J104" s="193">
        <f>BK104</f>
        <v>0</v>
      </c>
      <c r="K104" s="189"/>
      <c r="L104" s="194"/>
      <c r="M104" s="195"/>
      <c r="N104" s="196"/>
      <c r="O104" s="196"/>
      <c r="P104" s="197">
        <v>0</v>
      </c>
      <c r="Q104" s="196"/>
      <c r="R104" s="197">
        <v>0</v>
      </c>
      <c r="S104" s="196"/>
      <c r="T104" s="198"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81</v>
      </c>
      <c r="AT104" s="200" t="s">
        <v>70</v>
      </c>
      <c r="AU104" s="200" t="s">
        <v>71</v>
      </c>
      <c r="AY104" s="199" t="s">
        <v>125</v>
      </c>
      <c r="BK104" s="201">
        <v>0</v>
      </c>
    </row>
    <row r="105" s="12" customFormat="1" ht="25.92" customHeight="1">
      <c r="A105" s="12"/>
      <c r="B105" s="188"/>
      <c r="C105" s="189"/>
      <c r="D105" s="190" t="s">
        <v>70</v>
      </c>
      <c r="E105" s="191" t="s">
        <v>79</v>
      </c>
      <c r="F105" s="191" t="s">
        <v>267</v>
      </c>
      <c r="G105" s="189"/>
      <c r="H105" s="189"/>
      <c r="I105" s="192"/>
      <c r="J105" s="193">
        <f>BK105</f>
        <v>0</v>
      </c>
      <c r="K105" s="189"/>
      <c r="L105" s="194"/>
      <c r="M105" s="195"/>
      <c r="N105" s="196"/>
      <c r="O105" s="196"/>
      <c r="P105" s="197">
        <f>SUM(P106:P172)</f>
        <v>0</v>
      </c>
      <c r="Q105" s="196"/>
      <c r="R105" s="197">
        <f>SUM(R106:R172)</f>
        <v>29.351057999999998</v>
      </c>
      <c r="S105" s="196"/>
      <c r="T105" s="198">
        <f>SUM(T106:T172)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9" t="s">
        <v>150</v>
      </c>
      <c r="AT105" s="200" t="s">
        <v>70</v>
      </c>
      <c r="AU105" s="200" t="s">
        <v>71</v>
      </c>
      <c r="AY105" s="199" t="s">
        <v>125</v>
      </c>
      <c r="BK105" s="201">
        <f>SUM(BK106:BK172)</f>
        <v>0</v>
      </c>
    </row>
    <row r="106" s="2" customFormat="1" ht="16.5" customHeight="1">
      <c r="A106" s="38"/>
      <c r="B106" s="39"/>
      <c r="C106" s="204" t="s">
        <v>151</v>
      </c>
      <c r="D106" s="204" t="s">
        <v>128</v>
      </c>
      <c r="E106" s="205" t="s">
        <v>967</v>
      </c>
      <c r="F106" s="206" t="s">
        <v>968</v>
      </c>
      <c r="G106" s="207" t="s">
        <v>969</v>
      </c>
      <c r="H106" s="208">
        <v>40</v>
      </c>
      <c r="I106" s="209"/>
      <c r="J106" s="210">
        <f>ROUND(I106*H106,2)</f>
        <v>0</v>
      </c>
      <c r="K106" s="206" t="s">
        <v>132</v>
      </c>
      <c r="L106" s="44"/>
      <c r="M106" s="211" t="s">
        <v>28</v>
      </c>
      <c r="N106" s="212" t="s">
        <v>42</v>
      </c>
      <c r="O106" s="84"/>
      <c r="P106" s="213">
        <f>O106*H106</f>
        <v>0</v>
      </c>
      <c r="Q106" s="213">
        <v>3.0000000000000001E-05</v>
      </c>
      <c r="R106" s="213">
        <f>Q106*H106</f>
        <v>0.0012000000000000001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150</v>
      </c>
      <c r="AT106" s="215" t="s">
        <v>128</v>
      </c>
      <c r="AU106" s="215" t="s">
        <v>79</v>
      </c>
      <c r="AY106" s="17" t="s">
        <v>125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79</v>
      </c>
      <c r="BK106" s="216">
        <f>ROUND(I106*H106,2)</f>
        <v>0</v>
      </c>
      <c r="BL106" s="17" t="s">
        <v>150</v>
      </c>
      <c r="BM106" s="215" t="s">
        <v>970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971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79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972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79</v>
      </c>
    </row>
    <row r="109" s="2" customFormat="1" ht="16.5" customHeight="1">
      <c r="A109" s="38"/>
      <c r="B109" s="39"/>
      <c r="C109" s="204" t="s">
        <v>150</v>
      </c>
      <c r="D109" s="204" t="s">
        <v>128</v>
      </c>
      <c r="E109" s="205" t="s">
        <v>973</v>
      </c>
      <c r="F109" s="206" t="s">
        <v>974</v>
      </c>
      <c r="G109" s="207" t="s">
        <v>262</v>
      </c>
      <c r="H109" s="208">
        <v>12.6</v>
      </c>
      <c r="I109" s="209"/>
      <c r="J109" s="210">
        <f>ROUND(I109*H109,2)</f>
        <v>0</v>
      </c>
      <c r="K109" s="206" t="s">
        <v>132</v>
      </c>
      <c r="L109" s="44"/>
      <c r="M109" s="211" t="s">
        <v>28</v>
      </c>
      <c r="N109" s="212" t="s">
        <v>42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133</v>
      </c>
      <c r="AT109" s="215" t="s">
        <v>128</v>
      </c>
      <c r="AU109" s="215" t="s">
        <v>79</v>
      </c>
      <c r="AY109" s="17" t="s">
        <v>125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79</v>
      </c>
      <c r="BK109" s="216">
        <f>ROUND(I109*H109,2)</f>
        <v>0</v>
      </c>
      <c r="BL109" s="17" t="s">
        <v>133</v>
      </c>
      <c r="BM109" s="215" t="s">
        <v>975</v>
      </c>
    </row>
    <row r="110" s="2" customFormat="1">
      <c r="A110" s="38"/>
      <c r="B110" s="39"/>
      <c r="C110" s="40"/>
      <c r="D110" s="217" t="s">
        <v>135</v>
      </c>
      <c r="E110" s="40"/>
      <c r="F110" s="218" t="s">
        <v>976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79</v>
      </c>
    </row>
    <row r="111" s="2" customFormat="1">
      <c r="A111" s="38"/>
      <c r="B111" s="39"/>
      <c r="C111" s="40"/>
      <c r="D111" s="222" t="s">
        <v>137</v>
      </c>
      <c r="E111" s="40"/>
      <c r="F111" s="223" t="s">
        <v>977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137</v>
      </c>
      <c r="AU111" s="17" t="s">
        <v>79</v>
      </c>
    </row>
    <row r="112" s="2" customFormat="1">
      <c r="A112" s="38"/>
      <c r="B112" s="39"/>
      <c r="C112" s="40"/>
      <c r="D112" s="217" t="s">
        <v>139</v>
      </c>
      <c r="E112" s="40"/>
      <c r="F112" s="224" t="s">
        <v>978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139</v>
      </c>
      <c r="AU112" s="17" t="s">
        <v>79</v>
      </c>
    </row>
    <row r="113" s="13" customFormat="1">
      <c r="A113" s="13"/>
      <c r="B113" s="225"/>
      <c r="C113" s="226"/>
      <c r="D113" s="217" t="s">
        <v>141</v>
      </c>
      <c r="E113" s="227" t="s">
        <v>28</v>
      </c>
      <c r="F113" s="228" t="s">
        <v>979</v>
      </c>
      <c r="G113" s="226"/>
      <c r="H113" s="229">
        <v>12.6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141</v>
      </c>
      <c r="AU113" s="235" t="s">
        <v>79</v>
      </c>
      <c r="AV113" s="13" t="s">
        <v>81</v>
      </c>
      <c r="AW113" s="13" t="s">
        <v>33</v>
      </c>
      <c r="AX113" s="13" t="s">
        <v>79</v>
      </c>
      <c r="AY113" s="235" t="s">
        <v>125</v>
      </c>
    </row>
    <row r="114" s="2" customFormat="1" ht="21.75" customHeight="1">
      <c r="A114" s="38"/>
      <c r="B114" s="39"/>
      <c r="C114" s="204" t="s">
        <v>164</v>
      </c>
      <c r="D114" s="204" t="s">
        <v>128</v>
      </c>
      <c r="E114" s="205" t="s">
        <v>365</v>
      </c>
      <c r="F114" s="206" t="s">
        <v>366</v>
      </c>
      <c r="G114" s="207" t="s">
        <v>131</v>
      </c>
      <c r="H114" s="208">
        <v>110.05200000000001</v>
      </c>
      <c r="I114" s="209"/>
      <c r="J114" s="210">
        <f>ROUND(I114*H114,2)</f>
        <v>0</v>
      </c>
      <c r="K114" s="206" t="s">
        <v>132</v>
      </c>
      <c r="L114" s="44"/>
      <c r="M114" s="211" t="s">
        <v>28</v>
      </c>
      <c r="N114" s="212" t="s">
        <v>42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150</v>
      </c>
      <c r="AT114" s="215" t="s">
        <v>128</v>
      </c>
      <c r="AU114" s="215" t="s">
        <v>79</v>
      </c>
      <c r="AY114" s="17" t="s">
        <v>125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79</v>
      </c>
      <c r="BK114" s="216">
        <f>ROUND(I114*H114,2)</f>
        <v>0</v>
      </c>
      <c r="BL114" s="17" t="s">
        <v>150</v>
      </c>
      <c r="BM114" s="215" t="s">
        <v>980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368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79</v>
      </c>
    </row>
    <row r="116" s="2" customFormat="1">
      <c r="A116" s="38"/>
      <c r="B116" s="39"/>
      <c r="C116" s="40"/>
      <c r="D116" s="222" t="s">
        <v>137</v>
      </c>
      <c r="E116" s="40"/>
      <c r="F116" s="223" t="s">
        <v>369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137</v>
      </c>
      <c r="AU116" s="17" t="s">
        <v>79</v>
      </c>
    </row>
    <row r="117" s="14" customFormat="1">
      <c r="A117" s="14"/>
      <c r="B117" s="239"/>
      <c r="C117" s="240"/>
      <c r="D117" s="217" t="s">
        <v>141</v>
      </c>
      <c r="E117" s="241" t="s">
        <v>28</v>
      </c>
      <c r="F117" s="242" t="s">
        <v>981</v>
      </c>
      <c r="G117" s="240"/>
      <c r="H117" s="241" t="s">
        <v>28</v>
      </c>
      <c r="I117" s="243"/>
      <c r="J117" s="240"/>
      <c r="K117" s="240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141</v>
      </c>
      <c r="AU117" s="248" t="s">
        <v>79</v>
      </c>
      <c r="AV117" s="14" t="s">
        <v>79</v>
      </c>
      <c r="AW117" s="14" t="s">
        <v>33</v>
      </c>
      <c r="AX117" s="14" t="s">
        <v>71</v>
      </c>
      <c r="AY117" s="248" t="s">
        <v>125</v>
      </c>
    </row>
    <row r="118" s="13" customFormat="1">
      <c r="A118" s="13"/>
      <c r="B118" s="225"/>
      <c r="C118" s="226"/>
      <c r="D118" s="217" t="s">
        <v>141</v>
      </c>
      <c r="E118" s="227" t="s">
        <v>28</v>
      </c>
      <c r="F118" s="228" t="s">
        <v>982</v>
      </c>
      <c r="G118" s="226"/>
      <c r="H118" s="229">
        <v>7.8049999999999997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141</v>
      </c>
      <c r="AU118" s="235" t="s">
        <v>79</v>
      </c>
      <c r="AV118" s="13" t="s">
        <v>81</v>
      </c>
      <c r="AW118" s="13" t="s">
        <v>33</v>
      </c>
      <c r="AX118" s="13" t="s">
        <v>71</v>
      </c>
      <c r="AY118" s="235" t="s">
        <v>125</v>
      </c>
    </row>
    <row r="119" s="13" customFormat="1">
      <c r="A119" s="13"/>
      <c r="B119" s="225"/>
      <c r="C119" s="226"/>
      <c r="D119" s="217" t="s">
        <v>141</v>
      </c>
      <c r="E119" s="227" t="s">
        <v>28</v>
      </c>
      <c r="F119" s="228" t="s">
        <v>983</v>
      </c>
      <c r="G119" s="226"/>
      <c r="H119" s="229">
        <v>1.3500000000000001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141</v>
      </c>
      <c r="AU119" s="235" t="s">
        <v>79</v>
      </c>
      <c r="AV119" s="13" t="s">
        <v>81</v>
      </c>
      <c r="AW119" s="13" t="s">
        <v>33</v>
      </c>
      <c r="AX119" s="13" t="s">
        <v>71</v>
      </c>
      <c r="AY119" s="235" t="s">
        <v>125</v>
      </c>
    </row>
    <row r="120" s="13" customFormat="1">
      <c r="A120" s="13"/>
      <c r="B120" s="225"/>
      <c r="C120" s="226"/>
      <c r="D120" s="217" t="s">
        <v>141</v>
      </c>
      <c r="E120" s="227" t="s">
        <v>28</v>
      </c>
      <c r="F120" s="228" t="s">
        <v>984</v>
      </c>
      <c r="G120" s="226"/>
      <c r="H120" s="229">
        <v>26.52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141</v>
      </c>
      <c r="AU120" s="235" t="s">
        <v>79</v>
      </c>
      <c r="AV120" s="13" t="s">
        <v>81</v>
      </c>
      <c r="AW120" s="13" t="s">
        <v>33</v>
      </c>
      <c r="AX120" s="13" t="s">
        <v>71</v>
      </c>
      <c r="AY120" s="235" t="s">
        <v>125</v>
      </c>
    </row>
    <row r="121" s="13" customFormat="1">
      <c r="A121" s="13"/>
      <c r="B121" s="225"/>
      <c r="C121" s="226"/>
      <c r="D121" s="217" t="s">
        <v>141</v>
      </c>
      <c r="E121" s="227" t="s">
        <v>28</v>
      </c>
      <c r="F121" s="228" t="s">
        <v>985</v>
      </c>
      <c r="G121" s="226"/>
      <c r="H121" s="229">
        <v>74.376999999999995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141</v>
      </c>
      <c r="AU121" s="235" t="s">
        <v>79</v>
      </c>
      <c r="AV121" s="13" t="s">
        <v>81</v>
      </c>
      <c r="AW121" s="13" t="s">
        <v>33</v>
      </c>
      <c r="AX121" s="13" t="s">
        <v>71</v>
      </c>
      <c r="AY121" s="235" t="s">
        <v>125</v>
      </c>
    </row>
    <row r="122" s="15" customFormat="1">
      <c r="A122" s="15"/>
      <c r="B122" s="249"/>
      <c r="C122" s="250"/>
      <c r="D122" s="217" t="s">
        <v>141</v>
      </c>
      <c r="E122" s="251" t="s">
        <v>28</v>
      </c>
      <c r="F122" s="252" t="s">
        <v>321</v>
      </c>
      <c r="G122" s="250"/>
      <c r="H122" s="253">
        <v>110.05200000000001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141</v>
      </c>
      <c r="AU122" s="259" t="s">
        <v>79</v>
      </c>
      <c r="AV122" s="15" t="s">
        <v>150</v>
      </c>
      <c r="AW122" s="15" t="s">
        <v>33</v>
      </c>
      <c r="AX122" s="15" t="s">
        <v>79</v>
      </c>
      <c r="AY122" s="259" t="s">
        <v>125</v>
      </c>
    </row>
    <row r="123" s="2" customFormat="1" ht="16.5" customHeight="1">
      <c r="A123" s="38"/>
      <c r="B123" s="39"/>
      <c r="C123" s="204" t="s">
        <v>170</v>
      </c>
      <c r="D123" s="204" t="s">
        <v>128</v>
      </c>
      <c r="E123" s="205" t="s">
        <v>848</v>
      </c>
      <c r="F123" s="206" t="s">
        <v>849</v>
      </c>
      <c r="G123" s="207" t="s">
        <v>378</v>
      </c>
      <c r="H123" s="208">
        <v>110.05200000000001</v>
      </c>
      <c r="I123" s="209"/>
      <c r="J123" s="210">
        <f>ROUND(I123*H123,2)</f>
        <v>0</v>
      </c>
      <c r="K123" s="206" t="s">
        <v>132</v>
      </c>
      <c r="L123" s="44"/>
      <c r="M123" s="211" t="s">
        <v>28</v>
      </c>
      <c r="N123" s="212" t="s">
        <v>42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150</v>
      </c>
      <c r="AT123" s="215" t="s">
        <v>128</v>
      </c>
      <c r="AU123" s="215" t="s">
        <v>79</v>
      </c>
      <c r="AY123" s="17" t="s">
        <v>125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79</v>
      </c>
      <c r="BK123" s="216">
        <f>ROUND(I123*H123,2)</f>
        <v>0</v>
      </c>
      <c r="BL123" s="17" t="s">
        <v>150</v>
      </c>
      <c r="BM123" s="215" t="s">
        <v>986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851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79</v>
      </c>
    </row>
    <row r="125" s="2" customFormat="1">
      <c r="A125" s="38"/>
      <c r="B125" s="39"/>
      <c r="C125" s="40"/>
      <c r="D125" s="222" t="s">
        <v>137</v>
      </c>
      <c r="E125" s="40"/>
      <c r="F125" s="223" t="s">
        <v>852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79</v>
      </c>
    </row>
    <row r="126" s="14" customFormat="1">
      <c r="A126" s="14"/>
      <c r="B126" s="239"/>
      <c r="C126" s="240"/>
      <c r="D126" s="217" t="s">
        <v>141</v>
      </c>
      <c r="E126" s="241" t="s">
        <v>28</v>
      </c>
      <c r="F126" s="242" t="s">
        <v>987</v>
      </c>
      <c r="G126" s="240"/>
      <c r="H126" s="241" t="s">
        <v>28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8" t="s">
        <v>141</v>
      </c>
      <c r="AU126" s="248" t="s">
        <v>79</v>
      </c>
      <c r="AV126" s="14" t="s">
        <v>79</v>
      </c>
      <c r="AW126" s="14" t="s">
        <v>33</v>
      </c>
      <c r="AX126" s="14" t="s">
        <v>71</v>
      </c>
      <c r="AY126" s="248" t="s">
        <v>125</v>
      </c>
    </row>
    <row r="127" s="13" customFormat="1">
      <c r="A127" s="13"/>
      <c r="B127" s="225"/>
      <c r="C127" s="226"/>
      <c r="D127" s="217" t="s">
        <v>141</v>
      </c>
      <c r="E127" s="227" t="s">
        <v>28</v>
      </c>
      <c r="F127" s="228" t="s">
        <v>982</v>
      </c>
      <c r="G127" s="226"/>
      <c r="H127" s="229">
        <v>7.8049999999999997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141</v>
      </c>
      <c r="AU127" s="235" t="s">
        <v>79</v>
      </c>
      <c r="AV127" s="13" t="s">
        <v>81</v>
      </c>
      <c r="AW127" s="13" t="s">
        <v>33</v>
      </c>
      <c r="AX127" s="13" t="s">
        <v>71</v>
      </c>
      <c r="AY127" s="235" t="s">
        <v>125</v>
      </c>
    </row>
    <row r="128" s="13" customFormat="1">
      <c r="A128" s="13"/>
      <c r="B128" s="225"/>
      <c r="C128" s="226"/>
      <c r="D128" s="217" t="s">
        <v>141</v>
      </c>
      <c r="E128" s="227" t="s">
        <v>28</v>
      </c>
      <c r="F128" s="228" t="s">
        <v>983</v>
      </c>
      <c r="G128" s="226"/>
      <c r="H128" s="229">
        <v>1.3500000000000001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141</v>
      </c>
      <c r="AU128" s="235" t="s">
        <v>79</v>
      </c>
      <c r="AV128" s="13" t="s">
        <v>81</v>
      </c>
      <c r="AW128" s="13" t="s">
        <v>33</v>
      </c>
      <c r="AX128" s="13" t="s">
        <v>71</v>
      </c>
      <c r="AY128" s="235" t="s">
        <v>125</v>
      </c>
    </row>
    <row r="129" s="13" customFormat="1">
      <c r="A129" s="13"/>
      <c r="B129" s="225"/>
      <c r="C129" s="226"/>
      <c r="D129" s="217" t="s">
        <v>141</v>
      </c>
      <c r="E129" s="227" t="s">
        <v>28</v>
      </c>
      <c r="F129" s="228" t="s">
        <v>984</v>
      </c>
      <c r="G129" s="226"/>
      <c r="H129" s="229">
        <v>26.52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141</v>
      </c>
      <c r="AU129" s="235" t="s">
        <v>79</v>
      </c>
      <c r="AV129" s="13" t="s">
        <v>81</v>
      </c>
      <c r="AW129" s="13" t="s">
        <v>33</v>
      </c>
      <c r="AX129" s="13" t="s">
        <v>71</v>
      </c>
      <c r="AY129" s="235" t="s">
        <v>125</v>
      </c>
    </row>
    <row r="130" s="13" customFormat="1">
      <c r="A130" s="13"/>
      <c r="B130" s="225"/>
      <c r="C130" s="226"/>
      <c r="D130" s="217" t="s">
        <v>141</v>
      </c>
      <c r="E130" s="227" t="s">
        <v>28</v>
      </c>
      <c r="F130" s="228" t="s">
        <v>985</v>
      </c>
      <c r="G130" s="226"/>
      <c r="H130" s="229">
        <v>74.376999999999995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141</v>
      </c>
      <c r="AU130" s="235" t="s">
        <v>79</v>
      </c>
      <c r="AV130" s="13" t="s">
        <v>81</v>
      </c>
      <c r="AW130" s="13" t="s">
        <v>33</v>
      </c>
      <c r="AX130" s="13" t="s">
        <v>71</v>
      </c>
      <c r="AY130" s="235" t="s">
        <v>125</v>
      </c>
    </row>
    <row r="131" s="15" customFormat="1">
      <c r="A131" s="15"/>
      <c r="B131" s="249"/>
      <c r="C131" s="250"/>
      <c r="D131" s="217" t="s">
        <v>141</v>
      </c>
      <c r="E131" s="251" t="s">
        <v>28</v>
      </c>
      <c r="F131" s="252" t="s">
        <v>321</v>
      </c>
      <c r="G131" s="250"/>
      <c r="H131" s="253">
        <v>110.05200000000001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9" t="s">
        <v>141</v>
      </c>
      <c r="AU131" s="259" t="s">
        <v>79</v>
      </c>
      <c r="AV131" s="15" t="s">
        <v>150</v>
      </c>
      <c r="AW131" s="15" t="s">
        <v>33</v>
      </c>
      <c r="AX131" s="15" t="s">
        <v>79</v>
      </c>
      <c r="AY131" s="259" t="s">
        <v>125</v>
      </c>
    </row>
    <row r="132" s="2" customFormat="1" ht="16.5" customHeight="1">
      <c r="A132" s="38"/>
      <c r="B132" s="39"/>
      <c r="C132" s="204" t="s">
        <v>175</v>
      </c>
      <c r="D132" s="204" t="s">
        <v>128</v>
      </c>
      <c r="E132" s="205" t="s">
        <v>988</v>
      </c>
      <c r="F132" s="206" t="s">
        <v>989</v>
      </c>
      <c r="G132" s="207" t="s">
        <v>378</v>
      </c>
      <c r="H132" s="208">
        <v>11.550000000000001</v>
      </c>
      <c r="I132" s="209"/>
      <c r="J132" s="210">
        <f>ROUND(I132*H132,2)</f>
        <v>0</v>
      </c>
      <c r="K132" s="206" t="s">
        <v>132</v>
      </c>
      <c r="L132" s="44"/>
      <c r="M132" s="211" t="s">
        <v>28</v>
      </c>
      <c r="N132" s="212" t="s">
        <v>42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150</v>
      </c>
      <c r="AT132" s="215" t="s">
        <v>128</v>
      </c>
      <c r="AU132" s="215" t="s">
        <v>79</v>
      </c>
      <c r="AY132" s="17" t="s">
        <v>125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79</v>
      </c>
      <c r="BK132" s="216">
        <f>ROUND(I132*H132,2)</f>
        <v>0</v>
      </c>
      <c r="BL132" s="17" t="s">
        <v>150</v>
      </c>
      <c r="BM132" s="215" t="s">
        <v>990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991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79</v>
      </c>
    </row>
    <row r="134" s="2" customFormat="1">
      <c r="A134" s="38"/>
      <c r="B134" s="39"/>
      <c r="C134" s="40"/>
      <c r="D134" s="222" t="s">
        <v>137</v>
      </c>
      <c r="E134" s="40"/>
      <c r="F134" s="223" t="s">
        <v>992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79</v>
      </c>
    </row>
    <row r="135" s="13" customFormat="1">
      <c r="A135" s="13"/>
      <c r="B135" s="225"/>
      <c r="C135" s="226"/>
      <c r="D135" s="217" t="s">
        <v>141</v>
      </c>
      <c r="E135" s="227" t="s">
        <v>28</v>
      </c>
      <c r="F135" s="228" t="s">
        <v>993</v>
      </c>
      <c r="G135" s="226"/>
      <c r="H135" s="229">
        <v>11.550000000000001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141</v>
      </c>
      <c r="AU135" s="235" t="s">
        <v>79</v>
      </c>
      <c r="AV135" s="13" t="s">
        <v>81</v>
      </c>
      <c r="AW135" s="13" t="s">
        <v>33</v>
      </c>
      <c r="AX135" s="13" t="s">
        <v>79</v>
      </c>
      <c r="AY135" s="235" t="s">
        <v>125</v>
      </c>
    </row>
    <row r="136" s="2" customFormat="1" ht="16.5" customHeight="1">
      <c r="A136" s="38"/>
      <c r="B136" s="39"/>
      <c r="C136" s="260" t="s">
        <v>181</v>
      </c>
      <c r="D136" s="260" t="s">
        <v>559</v>
      </c>
      <c r="E136" s="261" t="s">
        <v>994</v>
      </c>
      <c r="F136" s="262" t="s">
        <v>995</v>
      </c>
      <c r="G136" s="263" t="s">
        <v>387</v>
      </c>
      <c r="H136" s="264">
        <v>20.789999999999999</v>
      </c>
      <c r="I136" s="265"/>
      <c r="J136" s="266">
        <f>ROUND(I136*H136,2)</f>
        <v>0</v>
      </c>
      <c r="K136" s="262" t="s">
        <v>132</v>
      </c>
      <c r="L136" s="267"/>
      <c r="M136" s="268" t="s">
        <v>28</v>
      </c>
      <c r="N136" s="269" t="s">
        <v>42</v>
      </c>
      <c r="O136" s="84"/>
      <c r="P136" s="213">
        <f>O136*H136</f>
        <v>0</v>
      </c>
      <c r="Q136" s="213">
        <v>1</v>
      </c>
      <c r="R136" s="213">
        <f>Q136*H136</f>
        <v>20.789999999999999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181</v>
      </c>
      <c r="AT136" s="215" t="s">
        <v>559</v>
      </c>
      <c r="AU136" s="215" t="s">
        <v>79</v>
      </c>
      <c r="AY136" s="17" t="s">
        <v>125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79</v>
      </c>
      <c r="BK136" s="216">
        <f>ROUND(I136*H136,2)</f>
        <v>0</v>
      </c>
      <c r="BL136" s="17" t="s">
        <v>150</v>
      </c>
      <c r="BM136" s="215" t="s">
        <v>996</v>
      </c>
    </row>
    <row r="137" s="2" customFormat="1">
      <c r="A137" s="38"/>
      <c r="B137" s="39"/>
      <c r="C137" s="40"/>
      <c r="D137" s="217" t="s">
        <v>135</v>
      </c>
      <c r="E137" s="40"/>
      <c r="F137" s="218" t="s">
        <v>995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79</v>
      </c>
    </row>
    <row r="138" s="13" customFormat="1">
      <c r="A138" s="13"/>
      <c r="B138" s="225"/>
      <c r="C138" s="226"/>
      <c r="D138" s="217" t="s">
        <v>141</v>
      </c>
      <c r="E138" s="227" t="s">
        <v>28</v>
      </c>
      <c r="F138" s="228" t="s">
        <v>997</v>
      </c>
      <c r="G138" s="226"/>
      <c r="H138" s="229">
        <v>20.789999999999999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141</v>
      </c>
      <c r="AU138" s="235" t="s">
        <v>79</v>
      </c>
      <c r="AV138" s="13" t="s">
        <v>81</v>
      </c>
      <c r="AW138" s="13" t="s">
        <v>33</v>
      </c>
      <c r="AX138" s="13" t="s">
        <v>79</v>
      </c>
      <c r="AY138" s="235" t="s">
        <v>125</v>
      </c>
    </row>
    <row r="139" s="2" customFormat="1" ht="16.5" customHeight="1">
      <c r="A139" s="38"/>
      <c r="B139" s="39"/>
      <c r="C139" s="204" t="s">
        <v>126</v>
      </c>
      <c r="D139" s="204" t="s">
        <v>128</v>
      </c>
      <c r="E139" s="205" t="s">
        <v>859</v>
      </c>
      <c r="F139" s="206" t="s">
        <v>860</v>
      </c>
      <c r="G139" s="207" t="s">
        <v>378</v>
      </c>
      <c r="H139" s="208">
        <v>110.05200000000001</v>
      </c>
      <c r="I139" s="209"/>
      <c r="J139" s="210">
        <f>ROUND(I139*H139,2)</f>
        <v>0</v>
      </c>
      <c r="K139" s="206" t="s">
        <v>132</v>
      </c>
      <c r="L139" s="44"/>
      <c r="M139" s="211" t="s">
        <v>28</v>
      </c>
      <c r="N139" s="212" t="s">
        <v>42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150</v>
      </c>
      <c r="AT139" s="215" t="s">
        <v>128</v>
      </c>
      <c r="AU139" s="215" t="s">
        <v>79</v>
      </c>
      <c r="AY139" s="17" t="s">
        <v>125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79</v>
      </c>
      <c r="BK139" s="216">
        <f>ROUND(I139*H139,2)</f>
        <v>0</v>
      </c>
      <c r="BL139" s="17" t="s">
        <v>150</v>
      </c>
      <c r="BM139" s="215" t="s">
        <v>998</v>
      </c>
    </row>
    <row r="140" s="2" customFormat="1">
      <c r="A140" s="38"/>
      <c r="B140" s="39"/>
      <c r="C140" s="40"/>
      <c r="D140" s="217" t="s">
        <v>135</v>
      </c>
      <c r="E140" s="40"/>
      <c r="F140" s="218" t="s">
        <v>862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79</v>
      </c>
    </row>
    <row r="141" s="2" customFormat="1">
      <c r="A141" s="38"/>
      <c r="B141" s="39"/>
      <c r="C141" s="40"/>
      <c r="D141" s="222" t="s">
        <v>137</v>
      </c>
      <c r="E141" s="40"/>
      <c r="F141" s="223" t="s">
        <v>863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79</v>
      </c>
    </row>
    <row r="142" s="2" customFormat="1">
      <c r="A142" s="38"/>
      <c r="B142" s="39"/>
      <c r="C142" s="40"/>
      <c r="D142" s="217" t="s">
        <v>139</v>
      </c>
      <c r="E142" s="40"/>
      <c r="F142" s="224" t="s">
        <v>864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139</v>
      </c>
      <c r="AU142" s="17" t="s">
        <v>79</v>
      </c>
    </row>
    <row r="143" s="13" customFormat="1">
      <c r="A143" s="13"/>
      <c r="B143" s="225"/>
      <c r="C143" s="226"/>
      <c r="D143" s="217" t="s">
        <v>141</v>
      </c>
      <c r="E143" s="227" t="s">
        <v>28</v>
      </c>
      <c r="F143" s="228" t="s">
        <v>982</v>
      </c>
      <c r="G143" s="226"/>
      <c r="H143" s="229">
        <v>7.8049999999999997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141</v>
      </c>
      <c r="AU143" s="235" t="s">
        <v>79</v>
      </c>
      <c r="AV143" s="13" t="s">
        <v>81</v>
      </c>
      <c r="AW143" s="13" t="s">
        <v>33</v>
      </c>
      <c r="AX143" s="13" t="s">
        <v>71</v>
      </c>
      <c r="AY143" s="235" t="s">
        <v>125</v>
      </c>
    </row>
    <row r="144" s="13" customFormat="1">
      <c r="A144" s="13"/>
      <c r="B144" s="225"/>
      <c r="C144" s="226"/>
      <c r="D144" s="217" t="s">
        <v>141</v>
      </c>
      <c r="E144" s="227" t="s">
        <v>28</v>
      </c>
      <c r="F144" s="228" t="s">
        <v>983</v>
      </c>
      <c r="G144" s="226"/>
      <c r="H144" s="229">
        <v>1.3500000000000001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141</v>
      </c>
      <c r="AU144" s="235" t="s">
        <v>79</v>
      </c>
      <c r="AV144" s="13" t="s">
        <v>81</v>
      </c>
      <c r="AW144" s="13" t="s">
        <v>33</v>
      </c>
      <c r="AX144" s="13" t="s">
        <v>71</v>
      </c>
      <c r="AY144" s="235" t="s">
        <v>125</v>
      </c>
    </row>
    <row r="145" s="13" customFormat="1">
      <c r="A145" s="13"/>
      <c r="B145" s="225"/>
      <c r="C145" s="226"/>
      <c r="D145" s="217" t="s">
        <v>141</v>
      </c>
      <c r="E145" s="227" t="s">
        <v>28</v>
      </c>
      <c r="F145" s="228" t="s">
        <v>984</v>
      </c>
      <c r="G145" s="226"/>
      <c r="H145" s="229">
        <v>26.52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141</v>
      </c>
      <c r="AU145" s="235" t="s">
        <v>79</v>
      </c>
      <c r="AV145" s="13" t="s">
        <v>81</v>
      </c>
      <c r="AW145" s="13" t="s">
        <v>33</v>
      </c>
      <c r="AX145" s="13" t="s">
        <v>71</v>
      </c>
      <c r="AY145" s="235" t="s">
        <v>125</v>
      </c>
    </row>
    <row r="146" s="13" customFormat="1">
      <c r="A146" s="13"/>
      <c r="B146" s="225"/>
      <c r="C146" s="226"/>
      <c r="D146" s="217" t="s">
        <v>141</v>
      </c>
      <c r="E146" s="227" t="s">
        <v>28</v>
      </c>
      <c r="F146" s="228" t="s">
        <v>985</v>
      </c>
      <c r="G146" s="226"/>
      <c r="H146" s="229">
        <v>74.376999999999995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141</v>
      </c>
      <c r="AU146" s="235" t="s">
        <v>79</v>
      </c>
      <c r="AV146" s="13" t="s">
        <v>81</v>
      </c>
      <c r="AW146" s="13" t="s">
        <v>33</v>
      </c>
      <c r="AX146" s="13" t="s">
        <v>71</v>
      </c>
      <c r="AY146" s="235" t="s">
        <v>125</v>
      </c>
    </row>
    <row r="147" s="15" customFormat="1">
      <c r="A147" s="15"/>
      <c r="B147" s="249"/>
      <c r="C147" s="250"/>
      <c r="D147" s="217" t="s">
        <v>141</v>
      </c>
      <c r="E147" s="251" t="s">
        <v>28</v>
      </c>
      <c r="F147" s="252" t="s">
        <v>321</v>
      </c>
      <c r="G147" s="250"/>
      <c r="H147" s="253">
        <v>110.05200000000001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9" t="s">
        <v>141</v>
      </c>
      <c r="AU147" s="259" t="s">
        <v>79</v>
      </c>
      <c r="AV147" s="15" t="s">
        <v>150</v>
      </c>
      <c r="AW147" s="15" t="s">
        <v>33</v>
      </c>
      <c r="AX147" s="15" t="s">
        <v>79</v>
      </c>
      <c r="AY147" s="259" t="s">
        <v>125</v>
      </c>
    </row>
    <row r="148" s="2" customFormat="1" ht="16.5" customHeight="1">
      <c r="A148" s="38"/>
      <c r="B148" s="39"/>
      <c r="C148" s="204" t="s">
        <v>193</v>
      </c>
      <c r="D148" s="204" t="s">
        <v>128</v>
      </c>
      <c r="E148" s="205" t="s">
        <v>999</v>
      </c>
      <c r="F148" s="206" t="s">
        <v>860</v>
      </c>
      <c r="G148" s="207" t="s">
        <v>378</v>
      </c>
      <c r="H148" s="208">
        <v>4.7549999999999999</v>
      </c>
      <c r="I148" s="209"/>
      <c r="J148" s="210">
        <f>ROUND(I148*H148,2)</f>
        <v>0</v>
      </c>
      <c r="K148" s="206" t="s">
        <v>132</v>
      </c>
      <c r="L148" s="44"/>
      <c r="M148" s="211" t="s">
        <v>28</v>
      </c>
      <c r="N148" s="212" t="s">
        <v>42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150</v>
      </c>
      <c r="AT148" s="215" t="s">
        <v>128</v>
      </c>
      <c r="AU148" s="215" t="s">
        <v>79</v>
      </c>
      <c r="AY148" s="17" t="s">
        <v>125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79</v>
      </c>
      <c r="BK148" s="216">
        <f>ROUND(I148*H148,2)</f>
        <v>0</v>
      </c>
      <c r="BL148" s="17" t="s">
        <v>150</v>
      </c>
      <c r="BM148" s="215" t="s">
        <v>1000</v>
      </c>
    </row>
    <row r="149" s="2" customFormat="1">
      <c r="A149" s="38"/>
      <c r="B149" s="39"/>
      <c r="C149" s="40"/>
      <c r="D149" s="217" t="s">
        <v>135</v>
      </c>
      <c r="E149" s="40"/>
      <c r="F149" s="218" t="s">
        <v>862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79</v>
      </c>
    </row>
    <row r="150" s="2" customFormat="1">
      <c r="A150" s="38"/>
      <c r="B150" s="39"/>
      <c r="C150" s="40"/>
      <c r="D150" s="222" t="s">
        <v>137</v>
      </c>
      <c r="E150" s="40"/>
      <c r="F150" s="223" t="s">
        <v>1001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79</v>
      </c>
    </row>
    <row r="151" s="13" customFormat="1">
      <c r="A151" s="13"/>
      <c r="B151" s="225"/>
      <c r="C151" s="226"/>
      <c r="D151" s="217" t="s">
        <v>141</v>
      </c>
      <c r="E151" s="227" t="s">
        <v>28</v>
      </c>
      <c r="F151" s="228" t="s">
        <v>1002</v>
      </c>
      <c r="G151" s="226"/>
      <c r="H151" s="229">
        <v>3.9900000000000002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141</v>
      </c>
      <c r="AU151" s="235" t="s">
        <v>79</v>
      </c>
      <c r="AV151" s="13" t="s">
        <v>81</v>
      </c>
      <c r="AW151" s="13" t="s">
        <v>33</v>
      </c>
      <c r="AX151" s="13" t="s">
        <v>71</v>
      </c>
      <c r="AY151" s="235" t="s">
        <v>125</v>
      </c>
    </row>
    <row r="152" s="13" customFormat="1">
      <c r="A152" s="13"/>
      <c r="B152" s="225"/>
      <c r="C152" s="226"/>
      <c r="D152" s="217" t="s">
        <v>141</v>
      </c>
      <c r="E152" s="227" t="s">
        <v>28</v>
      </c>
      <c r="F152" s="228" t="s">
        <v>1003</v>
      </c>
      <c r="G152" s="226"/>
      <c r="H152" s="229">
        <v>0.76500000000000001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141</v>
      </c>
      <c r="AU152" s="235" t="s">
        <v>79</v>
      </c>
      <c r="AV152" s="13" t="s">
        <v>81</v>
      </c>
      <c r="AW152" s="13" t="s">
        <v>33</v>
      </c>
      <c r="AX152" s="13" t="s">
        <v>71</v>
      </c>
      <c r="AY152" s="235" t="s">
        <v>125</v>
      </c>
    </row>
    <row r="153" s="15" customFormat="1">
      <c r="A153" s="15"/>
      <c r="B153" s="249"/>
      <c r="C153" s="250"/>
      <c r="D153" s="217" t="s">
        <v>141</v>
      </c>
      <c r="E153" s="251" t="s">
        <v>28</v>
      </c>
      <c r="F153" s="252" t="s">
        <v>321</v>
      </c>
      <c r="G153" s="250"/>
      <c r="H153" s="253">
        <v>4.7549999999999999</v>
      </c>
      <c r="I153" s="254"/>
      <c r="J153" s="250"/>
      <c r="K153" s="250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141</v>
      </c>
      <c r="AU153" s="259" t="s">
        <v>79</v>
      </c>
      <c r="AV153" s="15" t="s">
        <v>150</v>
      </c>
      <c r="AW153" s="15" t="s">
        <v>33</v>
      </c>
      <c r="AX153" s="15" t="s">
        <v>79</v>
      </c>
      <c r="AY153" s="259" t="s">
        <v>125</v>
      </c>
    </row>
    <row r="154" s="2" customFormat="1" ht="16.5" customHeight="1">
      <c r="A154" s="38"/>
      <c r="B154" s="39"/>
      <c r="C154" s="260" t="s">
        <v>200</v>
      </c>
      <c r="D154" s="260" t="s">
        <v>559</v>
      </c>
      <c r="E154" s="261" t="s">
        <v>1004</v>
      </c>
      <c r="F154" s="262" t="s">
        <v>1005</v>
      </c>
      <c r="G154" s="263" t="s">
        <v>387</v>
      </c>
      <c r="H154" s="264">
        <v>8.5589999999999993</v>
      </c>
      <c r="I154" s="265"/>
      <c r="J154" s="266">
        <f>ROUND(I154*H154,2)</f>
        <v>0</v>
      </c>
      <c r="K154" s="262" t="s">
        <v>132</v>
      </c>
      <c r="L154" s="267"/>
      <c r="M154" s="268" t="s">
        <v>28</v>
      </c>
      <c r="N154" s="269" t="s">
        <v>42</v>
      </c>
      <c r="O154" s="84"/>
      <c r="P154" s="213">
        <f>O154*H154</f>
        <v>0</v>
      </c>
      <c r="Q154" s="213">
        <v>1</v>
      </c>
      <c r="R154" s="213">
        <f>Q154*H154</f>
        <v>8.5589999999999993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181</v>
      </c>
      <c r="AT154" s="215" t="s">
        <v>559</v>
      </c>
      <c r="AU154" s="215" t="s">
        <v>79</v>
      </c>
      <c r="AY154" s="17" t="s">
        <v>125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79</v>
      </c>
      <c r="BK154" s="216">
        <f>ROUND(I154*H154,2)</f>
        <v>0</v>
      </c>
      <c r="BL154" s="17" t="s">
        <v>150</v>
      </c>
      <c r="BM154" s="215" t="s">
        <v>1006</v>
      </c>
    </row>
    <row r="155" s="2" customFormat="1">
      <c r="A155" s="38"/>
      <c r="B155" s="39"/>
      <c r="C155" s="40"/>
      <c r="D155" s="217" t="s">
        <v>135</v>
      </c>
      <c r="E155" s="40"/>
      <c r="F155" s="218" t="s">
        <v>1005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79</v>
      </c>
    </row>
    <row r="156" s="13" customFormat="1">
      <c r="A156" s="13"/>
      <c r="B156" s="225"/>
      <c r="C156" s="226"/>
      <c r="D156" s="217" t="s">
        <v>141</v>
      </c>
      <c r="E156" s="227" t="s">
        <v>28</v>
      </c>
      <c r="F156" s="228" t="s">
        <v>1007</v>
      </c>
      <c r="G156" s="226"/>
      <c r="H156" s="229">
        <v>8.5589999999999993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141</v>
      </c>
      <c r="AU156" s="235" t="s">
        <v>79</v>
      </c>
      <c r="AV156" s="13" t="s">
        <v>81</v>
      </c>
      <c r="AW156" s="13" t="s">
        <v>33</v>
      </c>
      <c r="AX156" s="13" t="s">
        <v>79</v>
      </c>
      <c r="AY156" s="235" t="s">
        <v>125</v>
      </c>
    </row>
    <row r="157" s="2" customFormat="1" ht="16.5" customHeight="1">
      <c r="A157" s="38"/>
      <c r="B157" s="39"/>
      <c r="C157" s="204" t="s">
        <v>207</v>
      </c>
      <c r="D157" s="204" t="s">
        <v>128</v>
      </c>
      <c r="E157" s="205" t="s">
        <v>552</v>
      </c>
      <c r="F157" s="206" t="s">
        <v>553</v>
      </c>
      <c r="G157" s="207" t="s">
        <v>554</v>
      </c>
      <c r="H157" s="208">
        <v>42.887999999999998</v>
      </c>
      <c r="I157" s="209"/>
      <c r="J157" s="210">
        <f>ROUND(I157*H157,2)</f>
        <v>0</v>
      </c>
      <c r="K157" s="206" t="s">
        <v>132</v>
      </c>
      <c r="L157" s="44"/>
      <c r="M157" s="211" t="s">
        <v>28</v>
      </c>
      <c r="N157" s="212" t="s">
        <v>42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133</v>
      </c>
      <c r="AT157" s="215" t="s">
        <v>128</v>
      </c>
      <c r="AU157" s="215" t="s">
        <v>79</v>
      </c>
      <c r="AY157" s="17" t="s">
        <v>125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79</v>
      </c>
      <c r="BK157" s="216">
        <f>ROUND(I157*H157,2)</f>
        <v>0</v>
      </c>
      <c r="BL157" s="17" t="s">
        <v>133</v>
      </c>
      <c r="BM157" s="215" t="s">
        <v>1008</v>
      </c>
    </row>
    <row r="158" s="2" customFormat="1">
      <c r="A158" s="38"/>
      <c r="B158" s="39"/>
      <c r="C158" s="40"/>
      <c r="D158" s="217" t="s">
        <v>135</v>
      </c>
      <c r="E158" s="40"/>
      <c r="F158" s="218" t="s">
        <v>556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79</v>
      </c>
    </row>
    <row r="159" s="2" customFormat="1">
      <c r="A159" s="38"/>
      <c r="B159" s="39"/>
      <c r="C159" s="40"/>
      <c r="D159" s="222" t="s">
        <v>137</v>
      </c>
      <c r="E159" s="40"/>
      <c r="F159" s="223" t="s">
        <v>557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79</v>
      </c>
    </row>
    <row r="160" s="13" customFormat="1">
      <c r="A160" s="13"/>
      <c r="B160" s="225"/>
      <c r="C160" s="226"/>
      <c r="D160" s="217" t="s">
        <v>141</v>
      </c>
      <c r="E160" s="227" t="s">
        <v>28</v>
      </c>
      <c r="F160" s="228" t="s">
        <v>1009</v>
      </c>
      <c r="G160" s="226"/>
      <c r="H160" s="229">
        <v>42.887999999999998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141</v>
      </c>
      <c r="AU160" s="235" t="s">
        <v>79</v>
      </c>
      <c r="AV160" s="13" t="s">
        <v>81</v>
      </c>
      <c r="AW160" s="13" t="s">
        <v>33</v>
      </c>
      <c r="AX160" s="13" t="s">
        <v>79</v>
      </c>
      <c r="AY160" s="235" t="s">
        <v>125</v>
      </c>
    </row>
    <row r="161" s="2" customFormat="1" ht="16.5" customHeight="1">
      <c r="A161" s="38"/>
      <c r="B161" s="39"/>
      <c r="C161" s="260" t="s">
        <v>213</v>
      </c>
      <c r="D161" s="260" t="s">
        <v>559</v>
      </c>
      <c r="E161" s="261" t="s">
        <v>560</v>
      </c>
      <c r="F161" s="262" t="s">
        <v>561</v>
      </c>
      <c r="G161" s="263" t="s">
        <v>562</v>
      </c>
      <c r="H161" s="264">
        <v>0.85799999999999998</v>
      </c>
      <c r="I161" s="265"/>
      <c r="J161" s="266">
        <f>ROUND(I161*H161,2)</f>
        <v>0</v>
      </c>
      <c r="K161" s="262" t="s">
        <v>132</v>
      </c>
      <c r="L161" s="267"/>
      <c r="M161" s="268" t="s">
        <v>28</v>
      </c>
      <c r="N161" s="269" t="s">
        <v>42</v>
      </c>
      <c r="O161" s="84"/>
      <c r="P161" s="213">
        <f>O161*H161</f>
        <v>0</v>
      </c>
      <c r="Q161" s="213">
        <v>0.001</v>
      </c>
      <c r="R161" s="213">
        <f>Q161*H161</f>
        <v>0.00085800000000000004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133</v>
      </c>
      <c r="AT161" s="215" t="s">
        <v>559</v>
      </c>
      <c r="AU161" s="215" t="s">
        <v>79</v>
      </c>
      <c r="AY161" s="17" t="s">
        <v>125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79</v>
      </c>
      <c r="BK161" s="216">
        <f>ROUND(I161*H161,2)</f>
        <v>0</v>
      </c>
      <c r="BL161" s="17" t="s">
        <v>133</v>
      </c>
      <c r="BM161" s="215" t="s">
        <v>1010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561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79</v>
      </c>
    </row>
    <row r="163" s="13" customFormat="1">
      <c r="A163" s="13"/>
      <c r="B163" s="225"/>
      <c r="C163" s="226"/>
      <c r="D163" s="217" t="s">
        <v>141</v>
      </c>
      <c r="E163" s="226"/>
      <c r="F163" s="228" t="s">
        <v>1011</v>
      </c>
      <c r="G163" s="226"/>
      <c r="H163" s="229">
        <v>0.85799999999999998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141</v>
      </c>
      <c r="AU163" s="235" t="s">
        <v>79</v>
      </c>
      <c r="AV163" s="13" t="s">
        <v>81</v>
      </c>
      <c r="AW163" s="13" t="s">
        <v>4</v>
      </c>
      <c r="AX163" s="13" t="s">
        <v>79</v>
      </c>
      <c r="AY163" s="235" t="s">
        <v>125</v>
      </c>
    </row>
    <row r="164" s="2" customFormat="1" ht="16.5" customHeight="1">
      <c r="A164" s="38"/>
      <c r="B164" s="39"/>
      <c r="C164" s="204" t="s">
        <v>220</v>
      </c>
      <c r="D164" s="204" t="s">
        <v>128</v>
      </c>
      <c r="E164" s="205" t="s">
        <v>1012</v>
      </c>
      <c r="F164" s="206" t="s">
        <v>1013</v>
      </c>
      <c r="G164" s="207" t="s">
        <v>554</v>
      </c>
      <c r="H164" s="208">
        <v>42.887999999999998</v>
      </c>
      <c r="I164" s="209"/>
      <c r="J164" s="210">
        <f>ROUND(I164*H164,2)</f>
        <v>0</v>
      </c>
      <c r="K164" s="206" t="s">
        <v>132</v>
      </c>
      <c r="L164" s="44"/>
      <c r="M164" s="211" t="s">
        <v>28</v>
      </c>
      <c r="N164" s="212" t="s">
        <v>42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150</v>
      </c>
      <c r="AT164" s="215" t="s">
        <v>128</v>
      </c>
      <c r="AU164" s="215" t="s">
        <v>79</v>
      </c>
      <c r="AY164" s="17" t="s">
        <v>125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79</v>
      </c>
      <c r="BK164" s="216">
        <f>ROUND(I164*H164,2)</f>
        <v>0</v>
      </c>
      <c r="BL164" s="17" t="s">
        <v>150</v>
      </c>
      <c r="BM164" s="215" t="s">
        <v>1014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1015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79</v>
      </c>
    </row>
    <row r="166" s="2" customFormat="1">
      <c r="A166" s="38"/>
      <c r="B166" s="39"/>
      <c r="C166" s="40"/>
      <c r="D166" s="222" t="s">
        <v>137</v>
      </c>
      <c r="E166" s="40"/>
      <c r="F166" s="223" t="s">
        <v>1016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79</v>
      </c>
    </row>
    <row r="167" s="2" customFormat="1">
      <c r="A167" s="38"/>
      <c r="B167" s="39"/>
      <c r="C167" s="40"/>
      <c r="D167" s="217" t="s">
        <v>139</v>
      </c>
      <c r="E167" s="40"/>
      <c r="F167" s="224" t="s">
        <v>1017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139</v>
      </c>
      <c r="AU167" s="17" t="s">
        <v>79</v>
      </c>
    </row>
    <row r="168" s="13" customFormat="1">
      <c r="A168" s="13"/>
      <c r="B168" s="225"/>
      <c r="C168" s="226"/>
      <c r="D168" s="217" t="s">
        <v>141</v>
      </c>
      <c r="E168" s="227" t="s">
        <v>28</v>
      </c>
      <c r="F168" s="228" t="s">
        <v>1018</v>
      </c>
      <c r="G168" s="226"/>
      <c r="H168" s="229">
        <v>42.887999999999998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141</v>
      </c>
      <c r="AU168" s="235" t="s">
        <v>79</v>
      </c>
      <c r="AV168" s="13" t="s">
        <v>81</v>
      </c>
      <c r="AW168" s="13" t="s">
        <v>33</v>
      </c>
      <c r="AX168" s="13" t="s">
        <v>79</v>
      </c>
      <c r="AY168" s="235" t="s">
        <v>125</v>
      </c>
    </row>
    <row r="169" s="2" customFormat="1" ht="16.5" customHeight="1">
      <c r="A169" s="38"/>
      <c r="B169" s="39"/>
      <c r="C169" s="204" t="s">
        <v>8</v>
      </c>
      <c r="D169" s="204" t="s">
        <v>128</v>
      </c>
      <c r="E169" s="205" t="s">
        <v>1019</v>
      </c>
      <c r="F169" s="206" t="s">
        <v>1020</v>
      </c>
      <c r="G169" s="207" t="s">
        <v>378</v>
      </c>
      <c r="H169" s="208">
        <v>2.573</v>
      </c>
      <c r="I169" s="209"/>
      <c r="J169" s="210">
        <f>ROUND(I169*H169,2)</f>
        <v>0</v>
      </c>
      <c r="K169" s="206" t="s">
        <v>132</v>
      </c>
      <c r="L169" s="44"/>
      <c r="M169" s="211" t="s">
        <v>28</v>
      </c>
      <c r="N169" s="212" t="s">
        <v>42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150</v>
      </c>
      <c r="AT169" s="215" t="s">
        <v>128</v>
      </c>
      <c r="AU169" s="215" t="s">
        <v>79</v>
      </c>
      <c r="AY169" s="17" t="s">
        <v>125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79</v>
      </c>
      <c r="BK169" s="216">
        <f>ROUND(I169*H169,2)</f>
        <v>0</v>
      </c>
      <c r="BL169" s="17" t="s">
        <v>150</v>
      </c>
      <c r="BM169" s="215" t="s">
        <v>1021</v>
      </c>
    </row>
    <row r="170" s="2" customFormat="1">
      <c r="A170" s="38"/>
      <c r="B170" s="39"/>
      <c r="C170" s="40"/>
      <c r="D170" s="217" t="s">
        <v>135</v>
      </c>
      <c r="E170" s="40"/>
      <c r="F170" s="218" t="s">
        <v>1022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79</v>
      </c>
    </row>
    <row r="171" s="2" customFormat="1">
      <c r="A171" s="38"/>
      <c r="B171" s="39"/>
      <c r="C171" s="40"/>
      <c r="D171" s="222" t="s">
        <v>137</v>
      </c>
      <c r="E171" s="40"/>
      <c r="F171" s="223" t="s">
        <v>1023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79</v>
      </c>
    </row>
    <row r="172" s="13" customFormat="1">
      <c r="A172" s="13"/>
      <c r="B172" s="225"/>
      <c r="C172" s="226"/>
      <c r="D172" s="217" t="s">
        <v>141</v>
      </c>
      <c r="E172" s="227" t="s">
        <v>28</v>
      </c>
      <c r="F172" s="228" t="s">
        <v>1024</v>
      </c>
      <c r="G172" s="226"/>
      <c r="H172" s="229">
        <v>2.573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141</v>
      </c>
      <c r="AU172" s="235" t="s">
        <v>79</v>
      </c>
      <c r="AV172" s="13" t="s">
        <v>81</v>
      </c>
      <c r="AW172" s="13" t="s">
        <v>33</v>
      </c>
      <c r="AX172" s="13" t="s">
        <v>79</v>
      </c>
      <c r="AY172" s="235" t="s">
        <v>125</v>
      </c>
    </row>
    <row r="173" s="12" customFormat="1" ht="25.92" customHeight="1">
      <c r="A173" s="12"/>
      <c r="B173" s="188"/>
      <c r="C173" s="189"/>
      <c r="D173" s="190" t="s">
        <v>70</v>
      </c>
      <c r="E173" s="191" t="s">
        <v>81</v>
      </c>
      <c r="F173" s="191" t="s">
        <v>564</v>
      </c>
      <c r="G173" s="189"/>
      <c r="H173" s="189"/>
      <c r="I173" s="192"/>
      <c r="J173" s="193">
        <f>BK173</f>
        <v>0</v>
      </c>
      <c r="K173" s="189"/>
      <c r="L173" s="194"/>
      <c r="M173" s="195"/>
      <c r="N173" s="196"/>
      <c r="O173" s="196"/>
      <c r="P173" s="197">
        <f>SUM(P174:P232)</f>
        <v>0</v>
      </c>
      <c r="Q173" s="196"/>
      <c r="R173" s="197">
        <f>SUM(R174:R232)</f>
        <v>19.067286549999999</v>
      </c>
      <c r="S173" s="196"/>
      <c r="T173" s="198">
        <f>SUM(T174:T232)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9" t="s">
        <v>150</v>
      </c>
      <c r="AT173" s="200" t="s">
        <v>70</v>
      </c>
      <c r="AU173" s="200" t="s">
        <v>71</v>
      </c>
      <c r="AY173" s="199" t="s">
        <v>125</v>
      </c>
      <c r="BK173" s="201">
        <f>SUM(BK174:BK232)</f>
        <v>0</v>
      </c>
    </row>
    <row r="174" s="2" customFormat="1" ht="16.5" customHeight="1">
      <c r="A174" s="38"/>
      <c r="B174" s="39"/>
      <c r="C174" s="204" t="s">
        <v>233</v>
      </c>
      <c r="D174" s="204" t="s">
        <v>128</v>
      </c>
      <c r="E174" s="205" t="s">
        <v>724</v>
      </c>
      <c r="F174" s="206" t="s">
        <v>725</v>
      </c>
      <c r="G174" s="207" t="s">
        <v>378</v>
      </c>
      <c r="H174" s="208">
        <v>1.05</v>
      </c>
      <c r="I174" s="209"/>
      <c r="J174" s="210">
        <f>ROUND(I174*H174,2)</f>
        <v>0</v>
      </c>
      <c r="K174" s="206" t="s">
        <v>132</v>
      </c>
      <c r="L174" s="44"/>
      <c r="M174" s="211" t="s">
        <v>28</v>
      </c>
      <c r="N174" s="212" t="s">
        <v>42</v>
      </c>
      <c r="O174" s="84"/>
      <c r="P174" s="213">
        <f>O174*H174</f>
        <v>0</v>
      </c>
      <c r="Q174" s="213">
        <v>2.3010199999999998</v>
      </c>
      <c r="R174" s="213">
        <f>Q174*H174</f>
        <v>2.4160710000000001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150</v>
      </c>
      <c r="AT174" s="215" t="s">
        <v>128</v>
      </c>
      <c r="AU174" s="215" t="s">
        <v>79</v>
      </c>
      <c r="AY174" s="17" t="s">
        <v>125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79</v>
      </c>
      <c r="BK174" s="216">
        <f>ROUND(I174*H174,2)</f>
        <v>0</v>
      </c>
      <c r="BL174" s="17" t="s">
        <v>150</v>
      </c>
      <c r="BM174" s="215" t="s">
        <v>1025</v>
      </c>
    </row>
    <row r="175" s="2" customFormat="1">
      <c r="A175" s="38"/>
      <c r="B175" s="39"/>
      <c r="C175" s="40"/>
      <c r="D175" s="217" t="s">
        <v>135</v>
      </c>
      <c r="E175" s="40"/>
      <c r="F175" s="218" t="s">
        <v>725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79</v>
      </c>
    </row>
    <row r="176" s="2" customFormat="1">
      <c r="A176" s="38"/>
      <c r="B176" s="39"/>
      <c r="C176" s="40"/>
      <c r="D176" s="222" t="s">
        <v>137</v>
      </c>
      <c r="E176" s="40"/>
      <c r="F176" s="223" t="s">
        <v>727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79</v>
      </c>
    </row>
    <row r="177" s="13" customFormat="1">
      <c r="A177" s="13"/>
      <c r="B177" s="225"/>
      <c r="C177" s="226"/>
      <c r="D177" s="217" t="s">
        <v>141</v>
      </c>
      <c r="E177" s="227" t="s">
        <v>28</v>
      </c>
      <c r="F177" s="228" t="s">
        <v>1026</v>
      </c>
      <c r="G177" s="226"/>
      <c r="H177" s="229">
        <v>1.05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141</v>
      </c>
      <c r="AU177" s="235" t="s">
        <v>79</v>
      </c>
      <c r="AV177" s="13" t="s">
        <v>81</v>
      </c>
      <c r="AW177" s="13" t="s">
        <v>33</v>
      </c>
      <c r="AX177" s="13" t="s">
        <v>79</v>
      </c>
      <c r="AY177" s="235" t="s">
        <v>125</v>
      </c>
    </row>
    <row r="178" s="2" customFormat="1" ht="16.5" customHeight="1">
      <c r="A178" s="38"/>
      <c r="B178" s="39"/>
      <c r="C178" s="204" t="s">
        <v>239</v>
      </c>
      <c r="D178" s="204" t="s">
        <v>128</v>
      </c>
      <c r="E178" s="205" t="s">
        <v>1027</v>
      </c>
      <c r="F178" s="206" t="s">
        <v>1028</v>
      </c>
      <c r="G178" s="207" t="s">
        <v>262</v>
      </c>
      <c r="H178" s="208">
        <v>8</v>
      </c>
      <c r="I178" s="209"/>
      <c r="J178" s="210">
        <f>ROUND(I178*H178,2)</f>
        <v>0</v>
      </c>
      <c r="K178" s="206" t="s">
        <v>132</v>
      </c>
      <c r="L178" s="44"/>
      <c r="M178" s="211" t="s">
        <v>28</v>
      </c>
      <c r="N178" s="212" t="s">
        <v>42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79</v>
      </c>
      <c r="AY178" s="17" t="s">
        <v>125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79</v>
      </c>
      <c r="BK178" s="216">
        <f>ROUND(I178*H178,2)</f>
        <v>0</v>
      </c>
      <c r="BL178" s="17" t="s">
        <v>133</v>
      </c>
      <c r="BM178" s="215" t="s">
        <v>1029</v>
      </c>
    </row>
    <row r="179" s="2" customFormat="1">
      <c r="A179" s="38"/>
      <c r="B179" s="39"/>
      <c r="C179" s="40"/>
      <c r="D179" s="217" t="s">
        <v>135</v>
      </c>
      <c r="E179" s="40"/>
      <c r="F179" s="218" t="s">
        <v>1030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79</v>
      </c>
    </row>
    <row r="180" s="2" customFormat="1">
      <c r="A180" s="38"/>
      <c r="B180" s="39"/>
      <c r="C180" s="40"/>
      <c r="D180" s="222" t="s">
        <v>137</v>
      </c>
      <c r="E180" s="40"/>
      <c r="F180" s="223" t="s">
        <v>1031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79</v>
      </c>
    </row>
    <row r="181" s="2" customFormat="1" ht="16.5" customHeight="1">
      <c r="A181" s="38"/>
      <c r="B181" s="39"/>
      <c r="C181" s="260" t="s">
        <v>244</v>
      </c>
      <c r="D181" s="260" t="s">
        <v>559</v>
      </c>
      <c r="E181" s="261" t="s">
        <v>1032</v>
      </c>
      <c r="F181" s="262" t="s">
        <v>1033</v>
      </c>
      <c r="G181" s="263" t="s">
        <v>262</v>
      </c>
      <c r="H181" s="264">
        <v>8.4000000000000004</v>
      </c>
      <c r="I181" s="265"/>
      <c r="J181" s="266">
        <f>ROUND(I181*H181,2)</f>
        <v>0</v>
      </c>
      <c r="K181" s="262" t="s">
        <v>132</v>
      </c>
      <c r="L181" s="267"/>
      <c r="M181" s="268" t="s">
        <v>28</v>
      </c>
      <c r="N181" s="269" t="s">
        <v>42</v>
      </c>
      <c r="O181" s="84"/>
      <c r="P181" s="213">
        <f>O181*H181</f>
        <v>0</v>
      </c>
      <c r="Q181" s="213">
        <v>0.00035</v>
      </c>
      <c r="R181" s="213">
        <f>Q181*H181</f>
        <v>0.0029399999999999999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559</v>
      </c>
      <c r="AU181" s="215" t="s">
        <v>79</v>
      </c>
      <c r="AY181" s="17" t="s">
        <v>125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79</v>
      </c>
      <c r="BK181" s="216">
        <f>ROUND(I181*H181,2)</f>
        <v>0</v>
      </c>
      <c r="BL181" s="17" t="s">
        <v>133</v>
      </c>
      <c r="BM181" s="215" t="s">
        <v>1034</v>
      </c>
    </row>
    <row r="182" s="2" customFormat="1">
      <c r="A182" s="38"/>
      <c r="B182" s="39"/>
      <c r="C182" s="40"/>
      <c r="D182" s="217" t="s">
        <v>135</v>
      </c>
      <c r="E182" s="40"/>
      <c r="F182" s="218" t="s">
        <v>1033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79</v>
      </c>
    </row>
    <row r="183" s="13" customFormat="1">
      <c r="A183" s="13"/>
      <c r="B183" s="225"/>
      <c r="C183" s="226"/>
      <c r="D183" s="217" t="s">
        <v>141</v>
      </c>
      <c r="E183" s="226"/>
      <c r="F183" s="228" t="s">
        <v>1035</v>
      </c>
      <c r="G183" s="226"/>
      <c r="H183" s="229">
        <v>8.4000000000000004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141</v>
      </c>
      <c r="AU183" s="235" t="s">
        <v>79</v>
      </c>
      <c r="AV183" s="13" t="s">
        <v>81</v>
      </c>
      <c r="AW183" s="13" t="s">
        <v>4</v>
      </c>
      <c r="AX183" s="13" t="s">
        <v>79</v>
      </c>
      <c r="AY183" s="235" t="s">
        <v>125</v>
      </c>
    </row>
    <row r="184" s="2" customFormat="1" ht="16.5" customHeight="1">
      <c r="A184" s="38"/>
      <c r="B184" s="39"/>
      <c r="C184" s="204" t="s">
        <v>249</v>
      </c>
      <c r="D184" s="204" t="s">
        <v>128</v>
      </c>
      <c r="E184" s="205" t="s">
        <v>1036</v>
      </c>
      <c r="F184" s="206" t="s">
        <v>1037</v>
      </c>
      <c r="G184" s="207" t="s">
        <v>554</v>
      </c>
      <c r="H184" s="208">
        <v>5.25</v>
      </c>
      <c r="I184" s="209"/>
      <c r="J184" s="210">
        <f>ROUND(I184*H184,2)</f>
        <v>0</v>
      </c>
      <c r="K184" s="206" t="s">
        <v>132</v>
      </c>
      <c r="L184" s="44"/>
      <c r="M184" s="211" t="s">
        <v>28</v>
      </c>
      <c r="N184" s="212" t="s">
        <v>42</v>
      </c>
      <c r="O184" s="84"/>
      <c r="P184" s="213">
        <f>O184*H184</f>
        <v>0</v>
      </c>
      <c r="Q184" s="213">
        <v>0.00264</v>
      </c>
      <c r="R184" s="213">
        <f>Q184*H184</f>
        <v>0.013860000000000001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150</v>
      </c>
      <c r="AT184" s="215" t="s">
        <v>128</v>
      </c>
      <c r="AU184" s="215" t="s">
        <v>79</v>
      </c>
      <c r="AY184" s="17" t="s">
        <v>125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79</v>
      </c>
      <c r="BK184" s="216">
        <f>ROUND(I184*H184,2)</f>
        <v>0</v>
      </c>
      <c r="BL184" s="17" t="s">
        <v>150</v>
      </c>
      <c r="BM184" s="215" t="s">
        <v>1038</v>
      </c>
    </row>
    <row r="185" s="2" customFormat="1">
      <c r="A185" s="38"/>
      <c r="B185" s="39"/>
      <c r="C185" s="40"/>
      <c r="D185" s="217" t="s">
        <v>135</v>
      </c>
      <c r="E185" s="40"/>
      <c r="F185" s="218" t="s">
        <v>1039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79</v>
      </c>
    </row>
    <row r="186" s="2" customFormat="1">
      <c r="A186" s="38"/>
      <c r="B186" s="39"/>
      <c r="C186" s="40"/>
      <c r="D186" s="222" t="s">
        <v>137</v>
      </c>
      <c r="E186" s="40"/>
      <c r="F186" s="223" t="s">
        <v>1040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79</v>
      </c>
    </row>
    <row r="187" s="13" customFormat="1">
      <c r="A187" s="13"/>
      <c r="B187" s="225"/>
      <c r="C187" s="226"/>
      <c r="D187" s="217" t="s">
        <v>141</v>
      </c>
      <c r="E187" s="227" t="s">
        <v>28</v>
      </c>
      <c r="F187" s="228" t="s">
        <v>1041</v>
      </c>
      <c r="G187" s="226"/>
      <c r="H187" s="229">
        <v>5.25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141</v>
      </c>
      <c r="AU187" s="235" t="s">
        <v>79</v>
      </c>
      <c r="AV187" s="13" t="s">
        <v>81</v>
      </c>
      <c r="AW187" s="13" t="s">
        <v>33</v>
      </c>
      <c r="AX187" s="13" t="s">
        <v>79</v>
      </c>
      <c r="AY187" s="235" t="s">
        <v>125</v>
      </c>
    </row>
    <row r="188" s="2" customFormat="1" ht="16.5" customHeight="1">
      <c r="A188" s="38"/>
      <c r="B188" s="39"/>
      <c r="C188" s="204" t="s">
        <v>384</v>
      </c>
      <c r="D188" s="204" t="s">
        <v>128</v>
      </c>
      <c r="E188" s="205" t="s">
        <v>1042</v>
      </c>
      <c r="F188" s="206" t="s">
        <v>1043</v>
      </c>
      <c r="G188" s="207" t="s">
        <v>554</v>
      </c>
      <c r="H188" s="208">
        <v>5.25</v>
      </c>
      <c r="I188" s="209"/>
      <c r="J188" s="210">
        <f>ROUND(I188*H188,2)</f>
        <v>0</v>
      </c>
      <c r="K188" s="206" t="s">
        <v>132</v>
      </c>
      <c r="L188" s="44"/>
      <c r="M188" s="211" t="s">
        <v>28</v>
      </c>
      <c r="N188" s="212" t="s">
        <v>42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150</v>
      </c>
      <c r="AT188" s="215" t="s">
        <v>128</v>
      </c>
      <c r="AU188" s="215" t="s">
        <v>79</v>
      </c>
      <c r="AY188" s="17" t="s">
        <v>125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79</v>
      </c>
      <c r="BK188" s="216">
        <f>ROUND(I188*H188,2)</f>
        <v>0</v>
      </c>
      <c r="BL188" s="17" t="s">
        <v>150</v>
      </c>
      <c r="BM188" s="215" t="s">
        <v>1044</v>
      </c>
    </row>
    <row r="189" s="2" customFormat="1">
      <c r="A189" s="38"/>
      <c r="B189" s="39"/>
      <c r="C189" s="40"/>
      <c r="D189" s="217" t="s">
        <v>135</v>
      </c>
      <c r="E189" s="40"/>
      <c r="F189" s="218" t="s">
        <v>1045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79</v>
      </c>
    </row>
    <row r="190" s="2" customFormat="1">
      <c r="A190" s="38"/>
      <c r="B190" s="39"/>
      <c r="C190" s="40"/>
      <c r="D190" s="222" t="s">
        <v>137</v>
      </c>
      <c r="E190" s="40"/>
      <c r="F190" s="223" t="s">
        <v>1046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137</v>
      </c>
      <c r="AU190" s="17" t="s">
        <v>79</v>
      </c>
    </row>
    <row r="191" s="2" customFormat="1" ht="24.15" customHeight="1">
      <c r="A191" s="38"/>
      <c r="B191" s="39"/>
      <c r="C191" s="204" t="s">
        <v>7</v>
      </c>
      <c r="D191" s="204" t="s">
        <v>128</v>
      </c>
      <c r="E191" s="205" t="s">
        <v>729</v>
      </c>
      <c r="F191" s="206" t="s">
        <v>730</v>
      </c>
      <c r="G191" s="207" t="s">
        <v>262</v>
      </c>
      <c r="H191" s="208">
        <v>9.4000000000000004</v>
      </c>
      <c r="I191" s="209"/>
      <c r="J191" s="210">
        <f>ROUND(I191*H191,2)</f>
        <v>0</v>
      </c>
      <c r="K191" s="206" t="s">
        <v>132</v>
      </c>
      <c r="L191" s="44"/>
      <c r="M191" s="211" t="s">
        <v>28</v>
      </c>
      <c r="N191" s="212" t="s">
        <v>42</v>
      </c>
      <c r="O191" s="84"/>
      <c r="P191" s="213">
        <f>O191*H191</f>
        <v>0</v>
      </c>
      <c r="Q191" s="213">
        <v>0.27411000000000002</v>
      </c>
      <c r="R191" s="213">
        <f>Q191*H191</f>
        <v>2.5766340000000003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150</v>
      </c>
      <c r="AT191" s="215" t="s">
        <v>128</v>
      </c>
      <c r="AU191" s="215" t="s">
        <v>79</v>
      </c>
      <c r="AY191" s="17" t="s">
        <v>125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79</v>
      </c>
      <c r="BK191" s="216">
        <f>ROUND(I191*H191,2)</f>
        <v>0</v>
      </c>
      <c r="BL191" s="17" t="s">
        <v>150</v>
      </c>
      <c r="BM191" s="215" t="s">
        <v>1047</v>
      </c>
    </row>
    <row r="192" s="2" customFormat="1">
      <c r="A192" s="38"/>
      <c r="B192" s="39"/>
      <c r="C192" s="40"/>
      <c r="D192" s="217" t="s">
        <v>135</v>
      </c>
      <c r="E192" s="40"/>
      <c r="F192" s="218" t="s">
        <v>732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79</v>
      </c>
    </row>
    <row r="193" s="2" customFormat="1">
      <c r="A193" s="38"/>
      <c r="B193" s="39"/>
      <c r="C193" s="40"/>
      <c r="D193" s="222" t="s">
        <v>137</v>
      </c>
      <c r="E193" s="40"/>
      <c r="F193" s="223" t="s">
        <v>733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137</v>
      </c>
      <c r="AU193" s="17" t="s">
        <v>79</v>
      </c>
    </row>
    <row r="194" s="13" customFormat="1">
      <c r="A194" s="13"/>
      <c r="B194" s="225"/>
      <c r="C194" s="226"/>
      <c r="D194" s="217" t="s">
        <v>141</v>
      </c>
      <c r="E194" s="227" t="s">
        <v>28</v>
      </c>
      <c r="F194" s="228" t="s">
        <v>1048</v>
      </c>
      <c r="G194" s="226"/>
      <c r="H194" s="229">
        <v>9.4000000000000004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141</v>
      </c>
      <c r="AU194" s="235" t="s">
        <v>79</v>
      </c>
      <c r="AV194" s="13" t="s">
        <v>81</v>
      </c>
      <c r="AW194" s="13" t="s">
        <v>33</v>
      </c>
      <c r="AX194" s="13" t="s">
        <v>79</v>
      </c>
      <c r="AY194" s="235" t="s">
        <v>125</v>
      </c>
    </row>
    <row r="195" s="2" customFormat="1" ht="16.5" customHeight="1">
      <c r="A195" s="38"/>
      <c r="B195" s="39"/>
      <c r="C195" s="204" t="s">
        <v>398</v>
      </c>
      <c r="D195" s="204" t="s">
        <v>128</v>
      </c>
      <c r="E195" s="205" t="s">
        <v>1049</v>
      </c>
      <c r="F195" s="206" t="s">
        <v>1050</v>
      </c>
      <c r="G195" s="207" t="s">
        <v>378</v>
      </c>
      <c r="H195" s="208">
        <v>0.438</v>
      </c>
      <c r="I195" s="209"/>
      <c r="J195" s="210">
        <f>ROUND(I195*H195,2)</f>
        <v>0</v>
      </c>
      <c r="K195" s="206" t="s">
        <v>132</v>
      </c>
      <c r="L195" s="44"/>
      <c r="M195" s="211" t="s">
        <v>28</v>
      </c>
      <c r="N195" s="212" t="s">
        <v>42</v>
      </c>
      <c r="O195" s="84"/>
      <c r="P195" s="213">
        <f>O195*H195</f>
        <v>0</v>
      </c>
      <c r="Q195" s="213">
        <v>1.9593</v>
      </c>
      <c r="R195" s="213">
        <f>Q195*H195</f>
        <v>0.85817339999999998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150</v>
      </c>
      <c r="AT195" s="215" t="s">
        <v>128</v>
      </c>
      <c r="AU195" s="215" t="s">
        <v>79</v>
      </c>
      <c r="AY195" s="17" t="s">
        <v>125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79</v>
      </c>
      <c r="BK195" s="216">
        <f>ROUND(I195*H195,2)</f>
        <v>0</v>
      </c>
      <c r="BL195" s="17" t="s">
        <v>150</v>
      </c>
      <c r="BM195" s="215" t="s">
        <v>1051</v>
      </c>
    </row>
    <row r="196" s="2" customFormat="1">
      <c r="A196" s="38"/>
      <c r="B196" s="39"/>
      <c r="C196" s="40"/>
      <c r="D196" s="217" t="s">
        <v>135</v>
      </c>
      <c r="E196" s="40"/>
      <c r="F196" s="218" t="s">
        <v>1050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135</v>
      </c>
      <c r="AU196" s="17" t="s">
        <v>79</v>
      </c>
    </row>
    <row r="197" s="2" customFormat="1">
      <c r="A197" s="38"/>
      <c r="B197" s="39"/>
      <c r="C197" s="40"/>
      <c r="D197" s="222" t="s">
        <v>137</v>
      </c>
      <c r="E197" s="40"/>
      <c r="F197" s="223" t="s">
        <v>1052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137</v>
      </c>
      <c r="AU197" s="17" t="s">
        <v>79</v>
      </c>
    </row>
    <row r="198" s="13" customFormat="1">
      <c r="A198" s="13"/>
      <c r="B198" s="225"/>
      <c r="C198" s="226"/>
      <c r="D198" s="217" t="s">
        <v>141</v>
      </c>
      <c r="E198" s="227" t="s">
        <v>28</v>
      </c>
      <c r="F198" s="228" t="s">
        <v>1053</v>
      </c>
      <c r="G198" s="226"/>
      <c r="H198" s="229">
        <v>0.438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141</v>
      </c>
      <c r="AU198" s="235" t="s">
        <v>79</v>
      </c>
      <c r="AV198" s="13" t="s">
        <v>81</v>
      </c>
      <c r="AW198" s="13" t="s">
        <v>33</v>
      </c>
      <c r="AX198" s="13" t="s">
        <v>79</v>
      </c>
      <c r="AY198" s="235" t="s">
        <v>125</v>
      </c>
    </row>
    <row r="199" s="2" customFormat="1" ht="16.5" customHeight="1">
      <c r="A199" s="38"/>
      <c r="B199" s="39"/>
      <c r="C199" s="204" t="s">
        <v>408</v>
      </c>
      <c r="D199" s="204" t="s">
        <v>128</v>
      </c>
      <c r="E199" s="205" t="s">
        <v>1054</v>
      </c>
      <c r="F199" s="206" t="s">
        <v>1055</v>
      </c>
      <c r="G199" s="207" t="s">
        <v>262</v>
      </c>
      <c r="H199" s="208">
        <v>56</v>
      </c>
      <c r="I199" s="209"/>
      <c r="J199" s="210">
        <f>ROUND(I199*H199,2)</f>
        <v>0</v>
      </c>
      <c r="K199" s="206" t="s">
        <v>132</v>
      </c>
      <c r="L199" s="44"/>
      <c r="M199" s="211" t="s">
        <v>28</v>
      </c>
      <c r="N199" s="212" t="s">
        <v>42</v>
      </c>
      <c r="O199" s="84"/>
      <c r="P199" s="213">
        <f>O199*H199</f>
        <v>0</v>
      </c>
      <c r="Q199" s="213">
        <v>0.00038000000000000002</v>
      </c>
      <c r="R199" s="213">
        <f>Q199*H199</f>
        <v>0.02128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150</v>
      </c>
      <c r="AT199" s="215" t="s">
        <v>128</v>
      </c>
      <c r="AU199" s="215" t="s">
        <v>79</v>
      </c>
      <c r="AY199" s="17" t="s">
        <v>125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79</v>
      </c>
      <c r="BK199" s="216">
        <f>ROUND(I199*H199,2)</f>
        <v>0</v>
      </c>
      <c r="BL199" s="17" t="s">
        <v>150</v>
      </c>
      <c r="BM199" s="215" t="s">
        <v>1056</v>
      </c>
    </row>
    <row r="200" s="2" customFormat="1">
      <c r="A200" s="38"/>
      <c r="B200" s="39"/>
      <c r="C200" s="40"/>
      <c r="D200" s="217" t="s">
        <v>135</v>
      </c>
      <c r="E200" s="40"/>
      <c r="F200" s="218" t="s">
        <v>1057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135</v>
      </c>
      <c r="AU200" s="17" t="s">
        <v>79</v>
      </c>
    </row>
    <row r="201" s="2" customFormat="1">
      <c r="A201" s="38"/>
      <c r="B201" s="39"/>
      <c r="C201" s="40"/>
      <c r="D201" s="222" t="s">
        <v>137</v>
      </c>
      <c r="E201" s="40"/>
      <c r="F201" s="223" t="s">
        <v>1058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79</v>
      </c>
    </row>
    <row r="202" s="13" customFormat="1">
      <c r="A202" s="13"/>
      <c r="B202" s="225"/>
      <c r="C202" s="226"/>
      <c r="D202" s="217" t="s">
        <v>141</v>
      </c>
      <c r="E202" s="227" t="s">
        <v>28</v>
      </c>
      <c r="F202" s="228" t="s">
        <v>1059</v>
      </c>
      <c r="G202" s="226"/>
      <c r="H202" s="229">
        <v>56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141</v>
      </c>
      <c r="AU202" s="235" t="s">
        <v>79</v>
      </c>
      <c r="AV202" s="13" t="s">
        <v>81</v>
      </c>
      <c r="AW202" s="13" t="s">
        <v>33</v>
      </c>
      <c r="AX202" s="13" t="s">
        <v>79</v>
      </c>
      <c r="AY202" s="235" t="s">
        <v>125</v>
      </c>
    </row>
    <row r="203" s="2" customFormat="1" ht="16.5" customHeight="1">
      <c r="A203" s="38"/>
      <c r="B203" s="39"/>
      <c r="C203" s="204" t="s">
        <v>415</v>
      </c>
      <c r="D203" s="204" t="s">
        <v>128</v>
      </c>
      <c r="E203" s="205" t="s">
        <v>1060</v>
      </c>
      <c r="F203" s="206" t="s">
        <v>1061</v>
      </c>
      <c r="G203" s="207" t="s">
        <v>378</v>
      </c>
      <c r="H203" s="208">
        <v>1.9850000000000001</v>
      </c>
      <c r="I203" s="209"/>
      <c r="J203" s="210">
        <f>ROUND(I203*H203,2)</f>
        <v>0</v>
      </c>
      <c r="K203" s="206" t="s">
        <v>132</v>
      </c>
      <c r="L203" s="44"/>
      <c r="M203" s="211" t="s">
        <v>28</v>
      </c>
      <c r="N203" s="212" t="s">
        <v>42</v>
      </c>
      <c r="O203" s="84"/>
      <c r="P203" s="213">
        <f>O203*H203</f>
        <v>0</v>
      </c>
      <c r="Q203" s="213">
        <v>2.34579</v>
      </c>
      <c r="R203" s="213">
        <f>Q203*H203</f>
        <v>4.6563931500000004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150</v>
      </c>
      <c r="AT203" s="215" t="s">
        <v>128</v>
      </c>
      <c r="AU203" s="215" t="s">
        <v>79</v>
      </c>
      <c r="AY203" s="17" t="s">
        <v>125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79</v>
      </c>
      <c r="BK203" s="216">
        <f>ROUND(I203*H203,2)</f>
        <v>0</v>
      </c>
      <c r="BL203" s="17" t="s">
        <v>150</v>
      </c>
      <c r="BM203" s="215" t="s">
        <v>1062</v>
      </c>
    </row>
    <row r="204" s="2" customFormat="1">
      <c r="A204" s="38"/>
      <c r="B204" s="39"/>
      <c r="C204" s="40"/>
      <c r="D204" s="217" t="s">
        <v>135</v>
      </c>
      <c r="E204" s="40"/>
      <c r="F204" s="218" t="s">
        <v>1063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79</v>
      </c>
    </row>
    <row r="205" s="2" customFormat="1">
      <c r="A205" s="38"/>
      <c r="B205" s="39"/>
      <c r="C205" s="40"/>
      <c r="D205" s="222" t="s">
        <v>137</v>
      </c>
      <c r="E205" s="40"/>
      <c r="F205" s="223" t="s">
        <v>1064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137</v>
      </c>
      <c r="AU205" s="17" t="s">
        <v>79</v>
      </c>
    </row>
    <row r="206" s="13" customFormat="1">
      <c r="A206" s="13"/>
      <c r="B206" s="225"/>
      <c r="C206" s="226"/>
      <c r="D206" s="217" t="s">
        <v>141</v>
      </c>
      <c r="E206" s="227" t="s">
        <v>28</v>
      </c>
      <c r="F206" s="228" t="s">
        <v>1065</v>
      </c>
      <c r="G206" s="226"/>
      <c r="H206" s="229">
        <v>1.9850000000000001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141</v>
      </c>
      <c r="AU206" s="235" t="s">
        <v>79</v>
      </c>
      <c r="AV206" s="13" t="s">
        <v>81</v>
      </c>
      <c r="AW206" s="13" t="s">
        <v>33</v>
      </c>
      <c r="AX206" s="13" t="s">
        <v>79</v>
      </c>
      <c r="AY206" s="235" t="s">
        <v>125</v>
      </c>
    </row>
    <row r="207" s="2" customFormat="1" ht="16.5" customHeight="1">
      <c r="A207" s="38"/>
      <c r="B207" s="39"/>
      <c r="C207" s="204" t="s">
        <v>422</v>
      </c>
      <c r="D207" s="204" t="s">
        <v>128</v>
      </c>
      <c r="E207" s="205" t="s">
        <v>1066</v>
      </c>
      <c r="F207" s="206" t="s">
        <v>1067</v>
      </c>
      <c r="G207" s="207" t="s">
        <v>554</v>
      </c>
      <c r="H207" s="208">
        <v>3.75</v>
      </c>
      <c r="I207" s="209"/>
      <c r="J207" s="210">
        <f>ROUND(I207*H207,2)</f>
        <v>0</v>
      </c>
      <c r="K207" s="206" t="s">
        <v>132</v>
      </c>
      <c r="L207" s="44"/>
      <c r="M207" s="211" t="s">
        <v>28</v>
      </c>
      <c r="N207" s="212" t="s">
        <v>42</v>
      </c>
      <c r="O207" s="84"/>
      <c r="P207" s="213">
        <f>O207*H207</f>
        <v>0</v>
      </c>
      <c r="Q207" s="213">
        <v>0.0012999999999999999</v>
      </c>
      <c r="R207" s="213">
        <f>Q207*H207</f>
        <v>0.004875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150</v>
      </c>
      <c r="AT207" s="215" t="s">
        <v>128</v>
      </c>
      <c r="AU207" s="215" t="s">
        <v>79</v>
      </c>
      <c r="AY207" s="17" t="s">
        <v>125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79</v>
      </c>
      <c r="BK207" s="216">
        <f>ROUND(I207*H207,2)</f>
        <v>0</v>
      </c>
      <c r="BL207" s="17" t="s">
        <v>150</v>
      </c>
      <c r="BM207" s="215" t="s">
        <v>1068</v>
      </c>
    </row>
    <row r="208" s="2" customFormat="1">
      <c r="A208" s="38"/>
      <c r="B208" s="39"/>
      <c r="C208" s="40"/>
      <c r="D208" s="217" t="s">
        <v>135</v>
      </c>
      <c r="E208" s="40"/>
      <c r="F208" s="218" t="s">
        <v>1069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79</v>
      </c>
    </row>
    <row r="209" s="2" customFormat="1">
      <c r="A209" s="38"/>
      <c r="B209" s="39"/>
      <c r="C209" s="40"/>
      <c r="D209" s="222" t="s">
        <v>137</v>
      </c>
      <c r="E209" s="40"/>
      <c r="F209" s="223" t="s">
        <v>1070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137</v>
      </c>
      <c r="AU209" s="17" t="s">
        <v>79</v>
      </c>
    </row>
    <row r="210" s="13" customFormat="1">
      <c r="A210" s="13"/>
      <c r="B210" s="225"/>
      <c r="C210" s="226"/>
      <c r="D210" s="217" t="s">
        <v>141</v>
      </c>
      <c r="E210" s="227" t="s">
        <v>28</v>
      </c>
      <c r="F210" s="228" t="s">
        <v>1071</v>
      </c>
      <c r="G210" s="226"/>
      <c r="H210" s="229">
        <v>3.75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141</v>
      </c>
      <c r="AU210" s="235" t="s">
        <v>79</v>
      </c>
      <c r="AV210" s="13" t="s">
        <v>81</v>
      </c>
      <c r="AW210" s="13" t="s">
        <v>33</v>
      </c>
      <c r="AX210" s="13" t="s">
        <v>79</v>
      </c>
      <c r="AY210" s="235" t="s">
        <v>125</v>
      </c>
    </row>
    <row r="211" s="2" customFormat="1" ht="16.5" customHeight="1">
      <c r="A211" s="38"/>
      <c r="B211" s="39"/>
      <c r="C211" s="204" t="s">
        <v>428</v>
      </c>
      <c r="D211" s="204" t="s">
        <v>128</v>
      </c>
      <c r="E211" s="205" t="s">
        <v>1072</v>
      </c>
      <c r="F211" s="206" t="s">
        <v>1073</v>
      </c>
      <c r="G211" s="207" t="s">
        <v>554</v>
      </c>
      <c r="H211" s="208">
        <v>3.75</v>
      </c>
      <c r="I211" s="209"/>
      <c r="J211" s="210">
        <f>ROUND(I211*H211,2)</f>
        <v>0</v>
      </c>
      <c r="K211" s="206" t="s">
        <v>132</v>
      </c>
      <c r="L211" s="44"/>
      <c r="M211" s="211" t="s">
        <v>28</v>
      </c>
      <c r="N211" s="212" t="s">
        <v>42</v>
      </c>
      <c r="O211" s="84"/>
      <c r="P211" s="213">
        <f>O211*H211</f>
        <v>0</v>
      </c>
      <c r="Q211" s="213">
        <v>4.0000000000000003E-05</v>
      </c>
      <c r="R211" s="213">
        <f>Q211*H211</f>
        <v>0.00015000000000000001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150</v>
      </c>
      <c r="AT211" s="215" t="s">
        <v>128</v>
      </c>
      <c r="AU211" s="215" t="s">
        <v>79</v>
      </c>
      <c r="AY211" s="17" t="s">
        <v>125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79</v>
      </c>
      <c r="BK211" s="216">
        <f>ROUND(I211*H211,2)</f>
        <v>0</v>
      </c>
      <c r="BL211" s="17" t="s">
        <v>150</v>
      </c>
      <c r="BM211" s="215" t="s">
        <v>1074</v>
      </c>
    </row>
    <row r="212" s="2" customFormat="1">
      <c r="A212" s="38"/>
      <c r="B212" s="39"/>
      <c r="C212" s="40"/>
      <c r="D212" s="217" t="s">
        <v>135</v>
      </c>
      <c r="E212" s="40"/>
      <c r="F212" s="218" t="s">
        <v>1075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79</v>
      </c>
    </row>
    <row r="213" s="2" customFormat="1">
      <c r="A213" s="38"/>
      <c r="B213" s="39"/>
      <c r="C213" s="40"/>
      <c r="D213" s="222" t="s">
        <v>137</v>
      </c>
      <c r="E213" s="40"/>
      <c r="F213" s="223" t="s">
        <v>1076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137</v>
      </c>
      <c r="AU213" s="17" t="s">
        <v>79</v>
      </c>
    </row>
    <row r="214" s="2" customFormat="1" ht="21.75" customHeight="1">
      <c r="A214" s="38"/>
      <c r="B214" s="39"/>
      <c r="C214" s="204" t="s">
        <v>435</v>
      </c>
      <c r="D214" s="204" t="s">
        <v>128</v>
      </c>
      <c r="E214" s="205" t="s">
        <v>1077</v>
      </c>
      <c r="F214" s="206" t="s">
        <v>1078</v>
      </c>
      <c r="G214" s="207" t="s">
        <v>969</v>
      </c>
      <c r="H214" s="208">
        <v>14</v>
      </c>
      <c r="I214" s="209"/>
      <c r="J214" s="210">
        <f>ROUND(I214*H214,2)</f>
        <v>0</v>
      </c>
      <c r="K214" s="206" t="s">
        <v>132</v>
      </c>
      <c r="L214" s="44"/>
      <c r="M214" s="211" t="s">
        <v>28</v>
      </c>
      <c r="N214" s="212" t="s">
        <v>42</v>
      </c>
      <c r="O214" s="84"/>
      <c r="P214" s="213">
        <f>O214*H214</f>
        <v>0</v>
      </c>
      <c r="Q214" s="213">
        <v>0.00014999999999999999</v>
      </c>
      <c r="R214" s="213">
        <f>Q214*H214</f>
        <v>0.0020999999999999999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150</v>
      </c>
      <c r="AT214" s="215" t="s">
        <v>128</v>
      </c>
      <c r="AU214" s="215" t="s">
        <v>79</v>
      </c>
      <c r="AY214" s="17" t="s">
        <v>125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79</v>
      </c>
      <c r="BK214" s="216">
        <f>ROUND(I214*H214,2)</f>
        <v>0</v>
      </c>
      <c r="BL214" s="17" t="s">
        <v>150</v>
      </c>
      <c r="BM214" s="215" t="s">
        <v>1079</v>
      </c>
    </row>
    <row r="215" s="2" customFormat="1">
      <c r="A215" s="38"/>
      <c r="B215" s="39"/>
      <c r="C215" s="40"/>
      <c r="D215" s="217" t="s">
        <v>135</v>
      </c>
      <c r="E215" s="40"/>
      <c r="F215" s="218" t="s">
        <v>1080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135</v>
      </c>
      <c r="AU215" s="17" t="s">
        <v>79</v>
      </c>
    </row>
    <row r="216" s="2" customFormat="1">
      <c r="A216" s="38"/>
      <c r="B216" s="39"/>
      <c r="C216" s="40"/>
      <c r="D216" s="222" t="s">
        <v>137</v>
      </c>
      <c r="E216" s="40"/>
      <c r="F216" s="223" t="s">
        <v>1081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137</v>
      </c>
      <c r="AU216" s="17" t="s">
        <v>79</v>
      </c>
    </row>
    <row r="217" s="13" customFormat="1">
      <c r="A217" s="13"/>
      <c r="B217" s="225"/>
      <c r="C217" s="226"/>
      <c r="D217" s="217" t="s">
        <v>141</v>
      </c>
      <c r="E217" s="227" t="s">
        <v>28</v>
      </c>
      <c r="F217" s="228" t="s">
        <v>1082</v>
      </c>
      <c r="G217" s="226"/>
      <c r="H217" s="229">
        <v>14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141</v>
      </c>
      <c r="AU217" s="235" t="s">
        <v>79</v>
      </c>
      <c r="AV217" s="13" t="s">
        <v>81</v>
      </c>
      <c r="AW217" s="13" t="s">
        <v>33</v>
      </c>
      <c r="AX217" s="13" t="s">
        <v>79</v>
      </c>
      <c r="AY217" s="235" t="s">
        <v>125</v>
      </c>
    </row>
    <row r="218" s="2" customFormat="1" ht="16.5" customHeight="1">
      <c r="A218" s="38"/>
      <c r="B218" s="39"/>
      <c r="C218" s="260" t="s">
        <v>443</v>
      </c>
      <c r="D218" s="260" t="s">
        <v>559</v>
      </c>
      <c r="E218" s="261" t="s">
        <v>1083</v>
      </c>
      <c r="F218" s="262" t="s">
        <v>1084</v>
      </c>
      <c r="G218" s="263" t="s">
        <v>387</v>
      </c>
      <c r="H218" s="264">
        <v>4.9459999999999997</v>
      </c>
      <c r="I218" s="265"/>
      <c r="J218" s="266">
        <f>ROUND(I218*H218,2)</f>
        <v>0</v>
      </c>
      <c r="K218" s="262" t="s">
        <v>132</v>
      </c>
      <c r="L218" s="267"/>
      <c r="M218" s="268" t="s">
        <v>28</v>
      </c>
      <c r="N218" s="269" t="s">
        <v>42</v>
      </c>
      <c r="O218" s="84"/>
      <c r="P218" s="213">
        <f>O218*H218</f>
        <v>0</v>
      </c>
      <c r="Q218" s="213">
        <v>1</v>
      </c>
      <c r="R218" s="213">
        <f>Q218*H218</f>
        <v>4.9459999999999997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181</v>
      </c>
      <c r="AT218" s="215" t="s">
        <v>559</v>
      </c>
      <c r="AU218" s="215" t="s">
        <v>79</v>
      </c>
      <c r="AY218" s="17" t="s">
        <v>125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79</v>
      </c>
      <c r="BK218" s="216">
        <f>ROUND(I218*H218,2)</f>
        <v>0</v>
      </c>
      <c r="BL218" s="17" t="s">
        <v>150</v>
      </c>
      <c r="BM218" s="215" t="s">
        <v>1085</v>
      </c>
    </row>
    <row r="219" s="2" customFormat="1">
      <c r="A219" s="38"/>
      <c r="B219" s="39"/>
      <c r="C219" s="40"/>
      <c r="D219" s="217" t="s">
        <v>135</v>
      </c>
      <c r="E219" s="40"/>
      <c r="F219" s="218" t="s">
        <v>1084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79</v>
      </c>
    </row>
    <row r="220" s="13" customFormat="1">
      <c r="A220" s="13"/>
      <c r="B220" s="225"/>
      <c r="C220" s="226"/>
      <c r="D220" s="217" t="s">
        <v>141</v>
      </c>
      <c r="E220" s="227" t="s">
        <v>28</v>
      </c>
      <c r="F220" s="228" t="s">
        <v>1086</v>
      </c>
      <c r="G220" s="226"/>
      <c r="H220" s="229">
        <v>4.9459999999999997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141</v>
      </c>
      <c r="AU220" s="235" t="s">
        <v>79</v>
      </c>
      <c r="AV220" s="13" t="s">
        <v>81</v>
      </c>
      <c r="AW220" s="13" t="s">
        <v>33</v>
      </c>
      <c r="AX220" s="13" t="s">
        <v>79</v>
      </c>
      <c r="AY220" s="235" t="s">
        <v>125</v>
      </c>
    </row>
    <row r="221" s="2" customFormat="1" ht="16.5" customHeight="1">
      <c r="A221" s="38"/>
      <c r="B221" s="39"/>
      <c r="C221" s="204" t="s">
        <v>450</v>
      </c>
      <c r="D221" s="204" t="s">
        <v>128</v>
      </c>
      <c r="E221" s="205" t="s">
        <v>1087</v>
      </c>
      <c r="F221" s="206" t="s">
        <v>1088</v>
      </c>
      <c r="G221" s="207" t="s">
        <v>559</v>
      </c>
      <c r="H221" s="208">
        <v>63</v>
      </c>
      <c r="I221" s="209"/>
      <c r="J221" s="210">
        <f>ROUND(I221*H221,2)</f>
        <v>0</v>
      </c>
      <c r="K221" s="206" t="s">
        <v>132</v>
      </c>
      <c r="L221" s="44"/>
      <c r="M221" s="211" t="s">
        <v>28</v>
      </c>
      <c r="N221" s="212" t="s">
        <v>42</v>
      </c>
      <c r="O221" s="84"/>
      <c r="P221" s="213">
        <f>O221*H221</f>
        <v>0</v>
      </c>
      <c r="Q221" s="213">
        <v>0.037010000000000001</v>
      </c>
      <c r="R221" s="213">
        <f>Q221*H221</f>
        <v>2.3316300000000001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150</v>
      </c>
      <c r="AT221" s="215" t="s">
        <v>128</v>
      </c>
      <c r="AU221" s="215" t="s">
        <v>79</v>
      </c>
      <c r="AY221" s="17" t="s">
        <v>125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79</v>
      </c>
      <c r="BK221" s="216">
        <f>ROUND(I221*H221,2)</f>
        <v>0</v>
      </c>
      <c r="BL221" s="17" t="s">
        <v>150</v>
      </c>
      <c r="BM221" s="215" t="s">
        <v>1089</v>
      </c>
    </row>
    <row r="222" s="2" customFormat="1">
      <c r="A222" s="38"/>
      <c r="B222" s="39"/>
      <c r="C222" s="40"/>
      <c r="D222" s="217" t="s">
        <v>135</v>
      </c>
      <c r="E222" s="40"/>
      <c r="F222" s="218" t="s">
        <v>1090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79</v>
      </c>
    </row>
    <row r="223" s="2" customFormat="1">
      <c r="A223" s="38"/>
      <c r="B223" s="39"/>
      <c r="C223" s="40"/>
      <c r="D223" s="222" t="s">
        <v>137</v>
      </c>
      <c r="E223" s="40"/>
      <c r="F223" s="223" t="s">
        <v>1091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137</v>
      </c>
      <c r="AU223" s="17" t="s">
        <v>79</v>
      </c>
    </row>
    <row r="224" s="13" customFormat="1">
      <c r="A224" s="13"/>
      <c r="B224" s="225"/>
      <c r="C224" s="226"/>
      <c r="D224" s="217" t="s">
        <v>141</v>
      </c>
      <c r="E224" s="227" t="s">
        <v>28</v>
      </c>
      <c r="F224" s="228" t="s">
        <v>1092</v>
      </c>
      <c r="G224" s="226"/>
      <c r="H224" s="229">
        <v>63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141</v>
      </c>
      <c r="AU224" s="235" t="s">
        <v>79</v>
      </c>
      <c r="AV224" s="13" t="s">
        <v>81</v>
      </c>
      <c r="AW224" s="13" t="s">
        <v>33</v>
      </c>
      <c r="AX224" s="13" t="s">
        <v>79</v>
      </c>
      <c r="AY224" s="235" t="s">
        <v>125</v>
      </c>
    </row>
    <row r="225" s="2" customFormat="1" ht="16.5" customHeight="1">
      <c r="A225" s="38"/>
      <c r="B225" s="39"/>
      <c r="C225" s="260" t="s">
        <v>459</v>
      </c>
      <c r="D225" s="260" t="s">
        <v>559</v>
      </c>
      <c r="E225" s="261" t="s">
        <v>1093</v>
      </c>
      <c r="F225" s="262" t="s">
        <v>1094</v>
      </c>
      <c r="G225" s="263" t="s">
        <v>262</v>
      </c>
      <c r="H225" s="264">
        <v>63</v>
      </c>
      <c r="I225" s="265"/>
      <c r="J225" s="266">
        <f>ROUND(I225*H225,2)</f>
        <v>0</v>
      </c>
      <c r="K225" s="262" t="s">
        <v>132</v>
      </c>
      <c r="L225" s="267"/>
      <c r="M225" s="268" t="s">
        <v>28</v>
      </c>
      <c r="N225" s="269" t="s">
        <v>42</v>
      </c>
      <c r="O225" s="84"/>
      <c r="P225" s="213">
        <f>O225*H225</f>
        <v>0</v>
      </c>
      <c r="Q225" s="213">
        <v>0.019480000000000001</v>
      </c>
      <c r="R225" s="213">
        <f>Q225*H225</f>
        <v>1.2272400000000001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181</v>
      </c>
      <c r="AT225" s="215" t="s">
        <v>559</v>
      </c>
      <c r="AU225" s="215" t="s">
        <v>79</v>
      </c>
      <c r="AY225" s="17" t="s">
        <v>125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79</v>
      </c>
      <c r="BK225" s="216">
        <f>ROUND(I225*H225,2)</f>
        <v>0</v>
      </c>
      <c r="BL225" s="17" t="s">
        <v>150</v>
      </c>
      <c r="BM225" s="215" t="s">
        <v>1095</v>
      </c>
    </row>
    <row r="226" s="2" customFormat="1">
      <c r="A226" s="38"/>
      <c r="B226" s="39"/>
      <c r="C226" s="40"/>
      <c r="D226" s="217" t="s">
        <v>135</v>
      </c>
      <c r="E226" s="40"/>
      <c r="F226" s="218" t="s">
        <v>1094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135</v>
      </c>
      <c r="AU226" s="17" t="s">
        <v>79</v>
      </c>
    </row>
    <row r="227" s="13" customFormat="1">
      <c r="A227" s="13"/>
      <c r="B227" s="225"/>
      <c r="C227" s="226"/>
      <c r="D227" s="217" t="s">
        <v>141</v>
      </c>
      <c r="E227" s="227" t="s">
        <v>28</v>
      </c>
      <c r="F227" s="228" t="s">
        <v>1096</v>
      </c>
      <c r="G227" s="226"/>
      <c r="H227" s="229">
        <v>63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141</v>
      </c>
      <c r="AU227" s="235" t="s">
        <v>79</v>
      </c>
      <c r="AV227" s="13" t="s">
        <v>81</v>
      </c>
      <c r="AW227" s="13" t="s">
        <v>33</v>
      </c>
      <c r="AX227" s="13" t="s">
        <v>79</v>
      </c>
      <c r="AY227" s="235" t="s">
        <v>125</v>
      </c>
    </row>
    <row r="228" s="2" customFormat="1" ht="16.5" customHeight="1">
      <c r="A228" s="38"/>
      <c r="B228" s="39"/>
      <c r="C228" s="204" t="s">
        <v>473</v>
      </c>
      <c r="D228" s="204" t="s">
        <v>128</v>
      </c>
      <c r="E228" s="205" t="s">
        <v>1097</v>
      </c>
      <c r="F228" s="206" t="s">
        <v>1098</v>
      </c>
      <c r="G228" s="207" t="s">
        <v>270</v>
      </c>
      <c r="H228" s="208">
        <v>14</v>
      </c>
      <c r="I228" s="209"/>
      <c r="J228" s="210">
        <f>ROUND(I228*H228,2)</f>
        <v>0</v>
      </c>
      <c r="K228" s="206" t="s">
        <v>132</v>
      </c>
      <c r="L228" s="44"/>
      <c r="M228" s="211" t="s">
        <v>28</v>
      </c>
      <c r="N228" s="212" t="s">
        <v>42</v>
      </c>
      <c r="O228" s="84"/>
      <c r="P228" s="213">
        <f>O228*H228</f>
        <v>0</v>
      </c>
      <c r="Q228" s="213">
        <v>0.00071000000000000002</v>
      </c>
      <c r="R228" s="213">
        <f>Q228*H228</f>
        <v>0.0099400000000000009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133</v>
      </c>
      <c r="AT228" s="215" t="s">
        <v>128</v>
      </c>
      <c r="AU228" s="215" t="s">
        <v>79</v>
      </c>
      <c r="AY228" s="17" t="s">
        <v>125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79</v>
      </c>
      <c r="BK228" s="216">
        <f>ROUND(I228*H228,2)</f>
        <v>0</v>
      </c>
      <c r="BL228" s="17" t="s">
        <v>133</v>
      </c>
      <c r="BM228" s="215" t="s">
        <v>1099</v>
      </c>
    </row>
    <row r="229" s="2" customFormat="1">
      <c r="A229" s="38"/>
      <c r="B229" s="39"/>
      <c r="C229" s="40"/>
      <c r="D229" s="217" t="s">
        <v>135</v>
      </c>
      <c r="E229" s="40"/>
      <c r="F229" s="218" t="s">
        <v>1100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135</v>
      </c>
      <c r="AU229" s="17" t="s">
        <v>79</v>
      </c>
    </row>
    <row r="230" s="2" customFormat="1">
      <c r="A230" s="38"/>
      <c r="B230" s="39"/>
      <c r="C230" s="40"/>
      <c r="D230" s="222" t="s">
        <v>137</v>
      </c>
      <c r="E230" s="40"/>
      <c r="F230" s="223" t="s">
        <v>1101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137</v>
      </c>
      <c r="AU230" s="17" t="s">
        <v>79</v>
      </c>
    </row>
    <row r="231" s="2" customFormat="1" ht="16.5" customHeight="1">
      <c r="A231" s="38"/>
      <c r="B231" s="39"/>
      <c r="C231" s="260" t="s">
        <v>480</v>
      </c>
      <c r="D231" s="260" t="s">
        <v>559</v>
      </c>
      <c r="E231" s="261" t="s">
        <v>637</v>
      </c>
      <c r="F231" s="262" t="s">
        <v>1102</v>
      </c>
      <c r="G231" s="263" t="s">
        <v>270</v>
      </c>
      <c r="H231" s="264">
        <v>14</v>
      </c>
      <c r="I231" s="265"/>
      <c r="J231" s="266">
        <f>ROUND(I231*H231,2)</f>
        <v>0</v>
      </c>
      <c r="K231" s="262" t="s">
        <v>132</v>
      </c>
      <c r="L231" s="267"/>
      <c r="M231" s="268" t="s">
        <v>28</v>
      </c>
      <c r="N231" s="269" t="s">
        <v>42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133</v>
      </c>
      <c r="AT231" s="215" t="s">
        <v>559</v>
      </c>
      <c r="AU231" s="215" t="s">
        <v>79</v>
      </c>
      <c r="AY231" s="17" t="s">
        <v>125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79</v>
      </c>
      <c r="BK231" s="216">
        <f>ROUND(I231*H231,2)</f>
        <v>0</v>
      </c>
      <c r="BL231" s="17" t="s">
        <v>133</v>
      </c>
      <c r="BM231" s="215" t="s">
        <v>1103</v>
      </c>
    </row>
    <row r="232" s="2" customFormat="1">
      <c r="A232" s="38"/>
      <c r="B232" s="39"/>
      <c r="C232" s="40"/>
      <c r="D232" s="217" t="s">
        <v>135</v>
      </c>
      <c r="E232" s="40"/>
      <c r="F232" s="218" t="s">
        <v>1104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135</v>
      </c>
      <c r="AU232" s="17" t="s">
        <v>79</v>
      </c>
    </row>
    <row r="233" s="12" customFormat="1" ht="25.92" customHeight="1">
      <c r="A233" s="12"/>
      <c r="B233" s="188"/>
      <c r="C233" s="189"/>
      <c r="D233" s="190" t="s">
        <v>70</v>
      </c>
      <c r="E233" s="191" t="s">
        <v>151</v>
      </c>
      <c r="F233" s="191" t="s">
        <v>572</v>
      </c>
      <c r="G233" s="189"/>
      <c r="H233" s="189"/>
      <c r="I233" s="192"/>
      <c r="J233" s="193">
        <f>BK233</f>
        <v>0</v>
      </c>
      <c r="K233" s="189"/>
      <c r="L233" s="194"/>
      <c r="M233" s="195"/>
      <c r="N233" s="196"/>
      <c r="O233" s="196"/>
      <c r="P233" s="197">
        <f>SUM(P234:P312)</f>
        <v>0</v>
      </c>
      <c r="Q233" s="196"/>
      <c r="R233" s="197">
        <f>SUM(R234:R312)</f>
        <v>13.105156339999999</v>
      </c>
      <c r="S233" s="196"/>
      <c r="T233" s="198">
        <f>SUM(T234:T312)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150</v>
      </c>
      <c r="AT233" s="200" t="s">
        <v>70</v>
      </c>
      <c r="AU233" s="200" t="s">
        <v>71</v>
      </c>
      <c r="AY233" s="199" t="s">
        <v>125</v>
      </c>
      <c r="BK233" s="201">
        <f>SUM(BK234:BK312)</f>
        <v>0</v>
      </c>
    </row>
    <row r="234" s="2" customFormat="1" ht="16.5" customHeight="1">
      <c r="A234" s="38"/>
      <c r="B234" s="39"/>
      <c r="C234" s="204" t="s">
        <v>487</v>
      </c>
      <c r="D234" s="204" t="s">
        <v>128</v>
      </c>
      <c r="E234" s="205" t="s">
        <v>1105</v>
      </c>
      <c r="F234" s="206" t="s">
        <v>1106</v>
      </c>
      <c r="G234" s="207" t="s">
        <v>286</v>
      </c>
      <c r="H234" s="208">
        <v>24</v>
      </c>
      <c r="I234" s="209"/>
      <c r="J234" s="210">
        <f>ROUND(I234*H234,2)</f>
        <v>0</v>
      </c>
      <c r="K234" s="206" t="s">
        <v>132</v>
      </c>
      <c r="L234" s="44"/>
      <c r="M234" s="211" t="s">
        <v>28</v>
      </c>
      <c r="N234" s="212" t="s">
        <v>42</v>
      </c>
      <c r="O234" s="84"/>
      <c r="P234" s="213">
        <f>O234*H234</f>
        <v>0</v>
      </c>
      <c r="Q234" s="213">
        <v>0.00033</v>
      </c>
      <c r="R234" s="213">
        <f>Q234*H234</f>
        <v>0.00792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150</v>
      </c>
      <c r="AT234" s="215" t="s">
        <v>128</v>
      </c>
      <c r="AU234" s="215" t="s">
        <v>79</v>
      </c>
      <c r="AY234" s="17" t="s">
        <v>125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79</v>
      </c>
      <c r="BK234" s="216">
        <f>ROUND(I234*H234,2)</f>
        <v>0</v>
      </c>
      <c r="BL234" s="17" t="s">
        <v>150</v>
      </c>
      <c r="BM234" s="215" t="s">
        <v>1107</v>
      </c>
    </row>
    <row r="235" s="2" customFormat="1">
      <c r="A235" s="38"/>
      <c r="B235" s="39"/>
      <c r="C235" s="40"/>
      <c r="D235" s="217" t="s">
        <v>135</v>
      </c>
      <c r="E235" s="40"/>
      <c r="F235" s="218" t="s">
        <v>1106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135</v>
      </c>
      <c r="AU235" s="17" t="s">
        <v>79</v>
      </c>
    </row>
    <row r="236" s="2" customFormat="1">
      <c r="A236" s="38"/>
      <c r="B236" s="39"/>
      <c r="C236" s="40"/>
      <c r="D236" s="222" t="s">
        <v>137</v>
      </c>
      <c r="E236" s="40"/>
      <c r="F236" s="223" t="s">
        <v>1108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137</v>
      </c>
      <c r="AU236" s="17" t="s">
        <v>79</v>
      </c>
    </row>
    <row r="237" s="13" customFormat="1">
      <c r="A237" s="13"/>
      <c r="B237" s="225"/>
      <c r="C237" s="226"/>
      <c r="D237" s="217" t="s">
        <v>141</v>
      </c>
      <c r="E237" s="227" t="s">
        <v>28</v>
      </c>
      <c r="F237" s="228" t="s">
        <v>1109</v>
      </c>
      <c r="G237" s="226"/>
      <c r="H237" s="229">
        <v>24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141</v>
      </c>
      <c r="AU237" s="235" t="s">
        <v>79</v>
      </c>
      <c r="AV237" s="13" t="s">
        <v>81</v>
      </c>
      <c r="AW237" s="13" t="s">
        <v>33</v>
      </c>
      <c r="AX237" s="13" t="s">
        <v>79</v>
      </c>
      <c r="AY237" s="235" t="s">
        <v>125</v>
      </c>
    </row>
    <row r="238" s="2" customFormat="1" ht="16.5" customHeight="1">
      <c r="A238" s="38"/>
      <c r="B238" s="39"/>
      <c r="C238" s="260" t="s">
        <v>493</v>
      </c>
      <c r="D238" s="260" t="s">
        <v>559</v>
      </c>
      <c r="E238" s="261" t="s">
        <v>1110</v>
      </c>
      <c r="F238" s="262" t="s">
        <v>1111</v>
      </c>
      <c r="G238" s="263" t="s">
        <v>286</v>
      </c>
      <c r="H238" s="264">
        <v>24</v>
      </c>
      <c r="I238" s="265"/>
      <c r="J238" s="266">
        <f>ROUND(I238*H238,2)</f>
        <v>0</v>
      </c>
      <c r="K238" s="262" t="s">
        <v>132</v>
      </c>
      <c r="L238" s="267"/>
      <c r="M238" s="268" t="s">
        <v>28</v>
      </c>
      <c r="N238" s="269" t="s">
        <v>42</v>
      </c>
      <c r="O238" s="84"/>
      <c r="P238" s="213">
        <f>O238*H238</f>
        <v>0</v>
      </c>
      <c r="Q238" s="213">
        <v>0.00080000000000000004</v>
      </c>
      <c r="R238" s="213">
        <f>Q238*H238</f>
        <v>0.019200000000000002</v>
      </c>
      <c r="S238" s="213">
        <v>0</v>
      </c>
      <c r="T238" s="21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181</v>
      </c>
      <c r="AT238" s="215" t="s">
        <v>559</v>
      </c>
      <c r="AU238" s="215" t="s">
        <v>79</v>
      </c>
      <c r="AY238" s="17" t="s">
        <v>125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79</v>
      </c>
      <c r="BK238" s="216">
        <f>ROUND(I238*H238,2)</f>
        <v>0</v>
      </c>
      <c r="BL238" s="17" t="s">
        <v>150</v>
      </c>
      <c r="BM238" s="215" t="s">
        <v>1112</v>
      </c>
    </row>
    <row r="239" s="2" customFormat="1">
      <c r="A239" s="38"/>
      <c r="B239" s="39"/>
      <c r="C239" s="40"/>
      <c r="D239" s="217" t="s">
        <v>135</v>
      </c>
      <c r="E239" s="40"/>
      <c r="F239" s="218" t="s">
        <v>1113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79</v>
      </c>
    </row>
    <row r="240" s="13" customFormat="1">
      <c r="A240" s="13"/>
      <c r="B240" s="225"/>
      <c r="C240" s="226"/>
      <c r="D240" s="217" t="s">
        <v>141</v>
      </c>
      <c r="E240" s="227" t="s">
        <v>28</v>
      </c>
      <c r="F240" s="228" t="s">
        <v>415</v>
      </c>
      <c r="G240" s="226"/>
      <c r="H240" s="229">
        <v>24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141</v>
      </c>
      <c r="AU240" s="235" t="s">
        <v>79</v>
      </c>
      <c r="AV240" s="13" t="s">
        <v>81</v>
      </c>
      <c r="AW240" s="13" t="s">
        <v>33</v>
      </c>
      <c r="AX240" s="13" t="s">
        <v>79</v>
      </c>
      <c r="AY240" s="235" t="s">
        <v>125</v>
      </c>
    </row>
    <row r="241" s="2" customFormat="1" ht="16.5" customHeight="1">
      <c r="A241" s="38"/>
      <c r="B241" s="39"/>
      <c r="C241" s="204" t="s">
        <v>696</v>
      </c>
      <c r="D241" s="204" t="s">
        <v>128</v>
      </c>
      <c r="E241" s="205" t="s">
        <v>1114</v>
      </c>
      <c r="F241" s="206" t="s">
        <v>1115</v>
      </c>
      <c r="G241" s="207" t="s">
        <v>378</v>
      </c>
      <c r="H241" s="208">
        <v>5.8499999999999996</v>
      </c>
      <c r="I241" s="209"/>
      <c r="J241" s="210">
        <f>ROUND(I241*H241,2)</f>
        <v>0</v>
      </c>
      <c r="K241" s="206" t="s">
        <v>132</v>
      </c>
      <c r="L241" s="44"/>
      <c r="M241" s="211" t="s">
        <v>28</v>
      </c>
      <c r="N241" s="212" t="s">
        <v>42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150</v>
      </c>
      <c r="AT241" s="215" t="s">
        <v>128</v>
      </c>
      <c r="AU241" s="215" t="s">
        <v>79</v>
      </c>
      <c r="AY241" s="17" t="s">
        <v>125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79</v>
      </c>
      <c r="BK241" s="216">
        <f>ROUND(I241*H241,2)</f>
        <v>0</v>
      </c>
      <c r="BL241" s="17" t="s">
        <v>150</v>
      </c>
      <c r="BM241" s="215" t="s">
        <v>1116</v>
      </c>
    </row>
    <row r="242" s="2" customFormat="1">
      <c r="A242" s="38"/>
      <c r="B242" s="39"/>
      <c r="C242" s="40"/>
      <c r="D242" s="217" t="s">
        <v>135</v>
      </c>
      <c r="E242" s="40"/>
      <c r="F242" s="218" t="s">
        <v>1117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135</v>
      </c>
      <c r="AU242" s="17" t="s">
        <v>79</v>
      </c>
    </row>
    <row r="243" s="2" customFormat="1">
      <c r="A243" s="38"/>
      <c r="B243" s="39"/>
      <c r="C243" s="40"/>
      <c r="D243" s="222" t="s">
        <v>137</v>
      </c>
      <c r="E243" s="40"/>
      <c r="F243" s="223" t="s">
        <v>1118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79</v>
      </c>
    </row>
    <row r="244" s="2" customFormat="1">
      <c r="A244" s="38"/>
      <c r="B244" s="39"/>
      <c r="C244" s="40"/>
      <c r="D244" s="217" t="s">
        <v>139</v>
      </c>
      <c r="E244" s="40"/>
      <c r="F244" s="224" t="s">
        <v>1119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139</v>
      </c>
      <c r="AU244" s="17" t="s">
        <v>79</v>
      </c>
    </row>
    <row r="245" s="13" customFormat="1">
      <c r="A245" s="13"/>
      <c r="B245" s="225"/>
      <c r="C245" s="226"/>
      <c r="D245" s="217" t="s">
        <v>141</v>
      </c>
      <c r="E245" s="227" t="s">
        <v>28</v>
      </c>
      <c r="F245" s="228" t="s">
        <v>1120</v>
      </c>
      <c r="G245" s="226"/>
      <c r="H245" s="229">
        <v>5.8499999999999996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141</v>
      </c>
      <c r="AU245" s="235" t="s">
        <v>79</v>
      </c>
      <c r="AV245" s="13" t="s">
        <v>81</v>
      </c>
      <c r="AW245" s="13" t="s">
        <v>33</v>
      </c>
      <c r="AX245" s="13" t="s">
        <v>79</v>
      </c>
      <c r="AY245" s="235" t="s">
        <v>125</v>
      </c>
    </row>
    <row r="246" s="2" customFormat="1" ht="16.5" customHeight="1">
      <c r="A246" s="38"/>
      <c r="B246" s="39"/>
      <c r="C246" s="204" t="s">
        <v>699</v>
      </c>
      <c r="D246" s="204" t="s">
        <v>128</v>
      </c>
      <c r="E246" s="205" t="s">
        <v>1121</v>
      </c>
      <c r="F246" s="206" t="s">
        <v>1122</v>
      </c>
      <c r="G246" s="207" t="s">
        <v>554</v>
      </c>
      <c r="H246" s="208">
        <v>24.166</v>
      </c>
      <c r="I246" s="209"/>
      <c r="J246" s="210">
        <f>ROUND(I246*H246,2)</f>
        <v>0</v>
      </c>
      <c r="K246" s="206" t="s">
        <v>132</v>
      </c>
      <c r="L246" s="44"/>
      <c r="M246" s="211" t="s">
        <v>28</v>
      </c>
      <c r="N246" s="212" t="s">
        <v>42</v>
      </c>
      <c r="O246" s="84"/>
      <c r="P246" s="213">
        <f>O246*H246</f>
        <v>0</v>
      </c>
      <c r="Q246" s="213">
        <v>0.041259999999999998</v>
      </c>
      <c r="R246" s="213">
        <f>Q246*H246</f>
        <v>0.99708915999999992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150</v>
      </c>
      <c r="AT246" s="215" t="s">
        <v>128</v>
      </c>
      <c r="AU246" s="215" t="s">
        <v>79</v>
      </c>
      <c r="AY246" s="17" t="s">
        <v>125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79</v>
      </c>
      <c r="BK246" s="216">
        <f>ROUND(I246*H246,2)</f>
        <v>0</v>
      </c>
      <c r="BL246" s="17" t="s">
        <v>150</v>
      </c>
      <c r="BM246" s="215" t="s">
        <v>1123</v>
      </c>
    </row>
    <row r="247" s="2" customFormat="1">
      <c r="A247" s="38"/>
      <c r="B247" s="39"/>
      <c r="C247" s="40"/>
      <c r="D247" s="217" t="s">
        <v>135</v>
      </c>
      <c r="E247" s="40"/>
      <c r="F247" s="218" t="s">
        <v>1124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135</v>
      </c>
      <c r="AU247" s="17" t="s">
        <v>79</v>
      </c>
    </row>
    <row r="248" s="2" customFormat="1">
      <c r="A248" s="38"/>
      <c r="B248" s="39"/>
      <c r="C248" s="40"/>
      <c r="D248" s="222" t="s">
        <v>137</v>
      </c>
      <c r="E248" s="40"/>
      <c r="F248" s="223" t="s">
        <v>1125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137</v>
      </c>
      <c r="AU248" s="17" t="s">
        <v>79</v>
      </c>
    </row>
    <row r="249" s="13" customFormat="1">
      <c r="A249" s="13"/>
      <c r="B249" s="225"/>
      <c r="C249" s="226"/>
      <c r="D249" s="217" t="s">
        <v>141</v>
      </c>
      <c r="E249" s="227" t="s">
        <v>28</v>
      </c>
      <c r="F249" s="228" t="s">
        <v>1126</v>
      </c>
      <c r="G249" s="226"/>
      <c r="H249" s="229">
        <v>24.166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141</v>
      </c>
      <c r="AU249" s="235" t="s">
        <v>79</v>
      </c>
      <c r="AV249" s="13" t="s">
        <v>81</v>
      </c>
      <c r="AW249" s="13" t="s">
        <v>33</v>
      </c>
      <c r="AX249" s="13" t="s">
        <v>79</v>
      </c>
      <c r="AY249" s="235" t="s">
        <v>125</v>
      </c>
    </row>
    <row r="250" s="2" customFormat="1" ht="16.5" customHeight="1">
      <c r="A250" s="38"/>
      <c r="B250" s="39"/>
      <c r="C250" s="204" t="s">
        <v>707</v>
      </c>
      <c r="D250" s="204" t="s">
        <v>128</v>
      </c>
      <c r="E250" s="205" t="s">
        <v>1127</v>
      </c>
      <c r="F250" s="206" t="s">
        <v>1128</v>
      </c>
      <c r="G250" s="207" t="s">
        <v>554</v>
      </c>
      <c r="H250" s="208">
        <v>24.166</v>
      </c>
      <c r="I250" s="209"/>
      <c r="J250" s="210">
        <f>ROUND(I250*H250,2)</f>
        <v>0</v>
      </c>
      <c r="K250" s="206" t="s">
        <v>132</v>
      </c>
      <c r="L250" s="44"/>
      <c r="M250" s="211" t="s">
        <v>28</v>
      </c>
      <c r="N250" s="212" t="s">
        <v>42</v>
      </c>
      <c r="O250" s="84"/>
      <c r="P250" s="213">
        <f>O250*H250</f>
        <v>0</v>
      </c>
      <c r="Q250" s="213">
        <v>2.0000000000000002E-05</v>
      </c>
      <c r="R250" s="213">
        <f>Q250*H250</f>
        <v>0.00048332000000000003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150</v>
      </c>
      <c r="AT250" s="215" t="s">
        <v>128</v>
      </c>
      <c r="AU250" s="215" t="s">
        <v>79</v>
      </c>
      <c r="AY250" s="17" t="s">
        <v>125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79</v>
      </c>
      <c r="BK250" s="216">
        <f>ROUND(I250*H250,2)</f>
        <v>0</v>
      </c>
      <c r="BL250" s="17" t="s">
        <v>150</v>
      </c>
      <c r="BM250" s="215" t="s">
        <v>1129</v>
      </c>
    </row>
    <row r="251" s="2" customFormat="1">
      <c r="A251" s="38"/>
      <c r="B251" s="39"/>
      <c r="C251" s="40"/>
      <c r="D251" s="217" t="s">
        <v>135</v>
      </c>
      <c r="E251" s="40"/>
      <c r="F251" s="218" t="s">
        <v>1130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79</v>
      </c>
    </row>
    <row r="252" s="2" customFormat="1">
      <c r="A252" s="38"/>
      <c r="B252" s="39"/>
      <c r="C252" s="40"/>
      <c r="D252" s="222" t="s">
        <v>137</v>
      </c>
      <c r="E252" s="40"/>
      <c r="F252" s="223" t="s">
        <v>1131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137</v>
      </c>
      <c r="AU252" s="17" t="s">
        <v>79</v>
      </c>
    </row>
    <row r="253" s="2" customFormat="1" ht="16.5" customHeight="1">
      <c r="A253" s="38"/>
      <c r="B253" s="39"/>
      <c r="C253" s="204" t="s">
        <v>710</v>
      </c>
      <c r="D253" s="204" t="s">
        <v>128</v>
      </c>
      <c r="E253" s="205" t="s">
        <v>1132</v>
      </c>
      <c r="F253" s="206" t="s">
        <v>1133</v>
      </c>
      <c r="G253" s="207" t="s">
        <v>387</v>
      </c>
      <c r="H253" s="208">
        <v>1.0529999999999999</v>
      </c>
      <c r="I253" s="209"/>
      <c r="J253" s="210">
        <f>ROUND(I253*H253,2)</f>
        <v>0</v>
      </c>
      <c r="K253" s="206" t="s">
        <v>132</v>
      </c>
      <c r="L253" s="44"/>
      <c r="M253" s="211" t="s">
        <v>28</v>
      </c>
      <c r="N253" s="212" t="s">
        <v>42</v>
      </c>
      <c r="O253" s="84"/>
      <c r="P253" s="213">
        <f>O253*H253</f>
        <v>0</v>
      </c>
      <c r="Q253" s="213">
        <v>1.04877</v>
      </c>
      <c r="R253" s="213">
        <f>Q253*H253</f>
        <v>1.10435481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150</v>
      </c>
      <c r="AT253" s="215" t="s">
        <v>128</v>
      </c>
      <c r="AU253" s="215" t="s">
        <v>79</v>
      </c>
      <c r="AY253" s="17" t="s">
        <v>125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79</v>
      </c>
      <c r="BK253" s="216">
        <f>ROUND(I253*H253,2)</f>
        <v>0</v>
      </c>
      <c r="BL253" s="17" t="s">
        <v>150</v>
      </c>
      <c r="BM253" s="215" t="s">
        <v>1134</v>
      </c>
    </row>
    <row r="254" s="2" customFormat="1">
      <c r="A254" s="38"/>
      <c r="B254" s="39"/>
      <c r="C254" s="40"/>
      <c r="D254" s="217" t="s">
        <v>135</v>
      </c>
      <c r="E254" s="40"/>
      <c r="F254" s="218" t="s">
        <v>1135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135</v>
      </c>
      <c r="AU254" s="17" t="s">
        <v>79</v>
      </c>
    </row>
    <row r="255" s="2" customFormat="1">
      <c r="A255" s="38"/>
      <c r="B255" s="39"/>
      <c r="C255" s="40"/>
      <c r="D255" s="222" t="s">
        <v>137</v>
      </c>
      <c r="E255" s="40"/>
      <c r="F255" s="223" t="s">
        <v>1136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137</v>
      </c>
      <c r="AU255" s="17" t="s">
        <v>79</v>
      </c>
    </row>
    <row r="256" s="2" customFormat="1">
      <c r="A256" s="38"/>
      <c r="B256" s="39"/>
      <c r="C256" s="40"/>
      <c r="D256" s="217" t="s">
        <v>139</v>
      </c>
      <c r="E256" s="40"/>
      <c r="F256" s="224" t="s">
        <v>1137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139</v>
      </c>
      <c r="AU256" s="17" t="s">
        <v>79</v>
      </c>
    </row>
    <row r="257" s="13" customFormat="1">
      <c r="A257" s="13"/>
      <c r="B257" s="225"/>
      <c r="C257" s="226"/>
      <c r="D257" s="217" t="s">
        <v>141</v>
      </c>
      <c r="E257" s="226"/>
      <c r="F257" s="228" t="s">
        <v>1138</v>
      </c>
      <c r="G257" s="226"/>
      <c r="H257" s="229">
        <v>1.0529999999999999</v>
      </c>
      <c r="I257" s="230"/>
      <c r="J257" s="226"/>
      <c r="K257" s="226"/>
      <c r="L257" s="231"/>
      <c r="M257" s="232"/>
      <c r="N257" s="233"/>
      <c r="O257" s="233"/>
      <c r="P257" s="233"/>
      <c r="Q257" s="233"/>
      <c r="R257" s="233"/>
      <c r="S257" s="233"/>
      <c r="T257" s="23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5" t="s">
        <v>141</v>
      </c>
      <c r="AU257" s="235" t="s">
        <v>79</v>
      </c>
      <c r="AV257" s="13" t="s">
        <v>81</v>
      </c>
      <c r="AW257" s="13" t="s">
        <v>4</v>
      </c>
      <c r="AX257" s="13" t="s">
        <v>79</v>
      </c>
      <c r="AY257" s="235" t="s">
        <v>125</v>
      </c>
    </row>
    <row r="258" s="2" customFormat="1" ht="16.5" customHeight="1">
      <c r="A258" s="38"/>
      <c r="B258" s="39"/>
      <c r="C258" s="204" t="s">
        <v>714</v>
      </c>
      <c r="D258" s="204" t="s">
        <v>128</v>
      </c>
      <c r="E258" s="205" t="s">
        <v>1139</v>
      </c>
      <c r="F258" s="206" t="s">
        <v>1140</v>
      </c>
      <c r="G258" s="207" t="s">
        <v>378</v>
      </c>
      <c r="H258" s="208">
        <v>19.074999999999999</v>
      </c>
      <c r="I258" s="209"/>
      <c r="J258" s="210">
        <f>ROUND(I258*H258,2)</f>
        <v>0</v>
      </c>
      <c r="K258" s="206" t="s">
        <v>341</v>
      </c>
      <c r="L258" s="44"/>
      <c r="M258" s="211" t="s">
        <v>28</v>
      </c>
      <c r="N258" s="212" t="s">
        <v>42</v>
      </c>
      <c r="O258" s="84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150</v>
      </c>
      <c r="AT258" s="215" t="s">
        <v>128</v>
      </c>
      <c r="AU258" s="215" t="s">
        <v>79</v>
      </c>
      <c r="AY258" s="17" t="s">
        <v>125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79</v>
      </c>
      <c r="BK258" s="216">
        <f>ROUND(I258*H258,2)</f>
        <v>0</v>
      </c>
      <c r="BL258" s="17" t="s">
        <v>150</v>
      </c>
      <c r="BM258" s="215" t="s">
        <v>1141</v>
      </c>
    </row>
    <row r="259" s="2" customFormat="1">
      <c r="A259" s="38"/>
      <c r="B259" s="39"/>
      <c r="C259" s="40"/>
      <c r="D259" s="217" t="s">
        <v>135</v>
      </c>
      <c r="E259" s="40"/>
      <c r="F259" s="218" t="s">
        <v>1142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135</v>
      </c>
      <c r="AU259" s="17" t="s">
        <v>79</v>
      </c>
    </row>
    <row r="260" s="2" customFormat="1">
      <c r="A260" s="38"/>
      <c r="B260" s="39"/>
      <c r="C260" s="40"/>
      <c r="D260" s="222" t="s">
        <v>137</v>
      </c>
      <c r="E260" s="40"/>
      <c r="F260" s="223" t="s">
        <v>1143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137</v>
      </c>
      <c r="AU260" s="17" t="s">
        <v>79</v>
      </c>
    </row>
    <row r="261" s="14" customFormat="1">
      <c r="A261" s="14"/>
      <c r="B261" s="239"/>
      <c r="C261" s="240"/>
      <c r="D261" s="217" t="s">
        <v>141</v>
      </c>
      <c r="E261" s="241" t="s">
        <v>28</v>
      </c>
      <c r="F261" s="242" t="s">
        <v>1144</v>
      </c>
      <c r="G261" s="240"/>
      <c r="H261" s="241" t="s">
        <v>28</v>
      </c>
      <c r="I261" s="243"/>
      <c r="J261" s="240"/>
      <c r="K261" s="240"/>
      <c r="L261" s="244"/>
      <c r="M261" s="245"/>
      <c r="N261" s="246"/>
      <c r="O261" s="246"/>
      <c r="P261" s="246"/>
      <c r="Q261" s="246"/>
      <c r="R261" s="246"/>
      <c r="S261" s="246"/>
      <c r="T261" s="24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8" t="s">
        <v>141</v>
      </c>
      <c r="AU261" s="248" t="s">
        <v>79</v>
      </c>
      <c r="AV261" s="14" t="s">
        <v>79</v>
      </c>
      <c r="AW261" s="14" t="s">
        <v>33</v>
      </c>
      <c r="AX261" s="14" t="s">
        <v>71</v>
      </c>
      <c r="AY261" s="248" t="s">
        <v>125</v>
      </c>
    </row>
    <row r="262" s="13" customFormat="1">
      <c r="A262" s="13"/>
      <c r="B262" s="225"/>
      <c r="C262" s="226"/>
      <c r="D262" s="217" t="s">
        <v>141</v>
      </c>
      <c r="E262" s="227" t="s">
        <v>28</v>
      </c>
      <c r="F262" s="228" t="s">
        <v>1145</v>
      </c>
      <c r="G262" s="226"/>
      <c r="H262" s="229">
        <v>7.0839999999999996</v>
      </c>
      <c r="I262" s="230"/>
      <c r="J262" s="226"/>
      <c r="K262" s="226"/>
      <c r="L262" s="231"/>
      <c r="M262" s="232"/>
      <c r="N262" s="233"/>
      <c r="O262" s="233"/>
      <c r="P262" s="233"/>
      <c r="Q262" s="233"/>
      <c r="R262" s="233"/>
      <c r="S262" s="233"/>
      <c r="T262" s="23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5" t="s">
        <v>141</v>
      </c>
      <c r="AU262" s="235" t="s">
        <v>79</v>
      </c>
      <c r="AV262" s="13" t="s">
        <v>81</v>
      </c>
      <c r="AW262" s="13" t="s">
        <v>33</v>
      </c>
      <c r="AX262" s="13" t="s">
        <v>71</v>
      </c>
      <c r="AY262" s="235" t="s">
        <v>125</v>
      </c>
    </row>
    <row r="263" s="13" customFormat="1">
      <c r="A263" s="13"/>
      <c r="B263" s="225"/>
      <c r="C263" s="226"/>
      <c r="D263" s="217" t="s">
        <v>141</v>
      </c>
      <c r="E263" s="227" t="s">
        <v>28</v>
      </c>
      <c r="F263" s="228" t="s">
        <v>1146</v>
      </c>
      <c r="G263" s="226"/>
      <c r="H263" s="229">
        <v>6.8540000000000001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141</v>
      </c>
      <c r="AU263" s="235" t="s">
        <v>79</v>
      </c>
      <c r="AV263" s="13" t="s">
        <v>81</v>
      </c>
      <c r="AW263" s="13" t="s">
        <v>33</v>
      </c>
      <c r="AX263" s="13" t="s">
        <v>71</v>
      </c>
      <c r="AY263" s="235" t="s">
        <v>125</v>
      </c>
    </row>
    <row r="264" s="13" customFormat="1">
      <c r="A264" s="13"/>
      <c r="B264" s="225"/>
      <c r="C264" s="226"/>
      <c r="D264" s="217" t="s">
        <v>141</v>
      </c>
      <c r="E264" s="227" t="s">
        <v>28</v>
      </c>
      <c r="F264" s="228" t="s">
        <v>1147</v>
      </c>
      <c r="G264" s="226"/>
      <c r="H264" s="229">
        <v>5.1369999999999996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141</v>
      </c>
      <c r="AU264" s="235" t="s">
        <v>79</v>
      </c>
      <c r="AV264" s="13" t="s">
        <v>81</v>
      </c>
      <c r="AW264" s="13" t="s">
        <v>33</v>
      </c>
      <c r="AX264" s="13" t="s">
        <v>71</v>
      </c>
      <c r="AY264" s="235" t="s">
        <v>125</v>
      </c>
    </row>
    <row r="265" s="15" customFormat="1">
      <c r="A265" s="15"/>
      <c r="B265" s="249"/>
      <c r="C265" s="250"/>
      <c r="D265" s="217" t="s">
        <v>141</v>
      </c>
      <c r="E265" s="251" t="s">
        <v>28</v>
      </c>
      <c r="F265" s="252" t="s">
        <v>321</v>
      </c>
      <c r="G265" s="250"/>
      <c r="H265" s="253">
        <v>19.074999999999999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9" t="s">
        <v>141</v>
      </c>
      <c r="AU265" s="259" t="s">
        <v>79</v>
      </c>
      <c r="AV265" s="15" t="s">
        <v>150</v>
      </c>
      <c r="AW265" s="15" t="s">
        <v>33</v>
      </c>
      <c r="AX265" s="15" t="s">
        <v>79</v>
      </c>
      <c r="AY265" s="259" t="s">
        <v>125</v>
      </c>
    </row>
    <row r="266" s="2" customFormat="1" ht="16.5" customHeight="1">
      <c r="A266" s="38"/>
      <c r="B266" s="39"/>
      <c r="C266" s="204" t="s">
        <v>866</v>
      </c>
      <c r="D266" s="204" t="s">
        <v>128</v>
      </c>
      <c r="E266" s="205" t="s">
        <v>1148</v>
      </c>
      <c r="F266" s="206" t="s">
        <v>1149</v>
      </c>
      <c r="G266" s="207" t="s">
        <v>554</v>
      </c>
      <c r="H266" s="208">
        <v>52.665999999999997</v>
      </c>
      <c r="I266" s="209"/>
      <c r="J266" s="210">
        <f>ROUND(I266*H266,2)</f>
        <v>0</v>
      </c>
      <c r="K266" s="206" t="s">
        <v>132</v>
      </c>
      <c r="L266" s="44"/>
      <c r="M266" s="211" t="s">
        <v>28</v>
      </c>
      <c r="N266" s="212" t="s">
        <v>42</v>
      </c>
      <c r="O266" s="84"/>
      <c r="P266" s="213">
        <f>O266*H266</f>
        <v>0</v>
      </c>
      <c r="Q266" s="213">
        <v>0.00166</v>
      </c>
      <c r="R266" s="213">
        <f>Q266*H266</f>
        <v>0.087425559999999999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150</v>
      </c>
      <c r="AT266" s="215" t="s">
        <v>128</v>
      </c>
      <c r="AU266" s="215" t="s">
        <v>79</v>
      </c>
      <c r="AY266" s="17" t="s">
        <v>125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79</v>
      </c>
      <c r="BK266" s="216">
        <f>ROUND(I266*H266,2)</f>
        <v>0</v>
      </c>
      <c r="BL266" s="17" t="s">
        <v>150</v>
      </c>
      <c r="BM266" s="215" t="s">
        <v>1150</v>
      </c>
    </row>
    <row r="267" s="2" customFormat="1">
      <c r="A267" s="38"/>
      <c r="B267" s="39"/>
      <c r="C267" s="40"/>
      <c r="D267" s="217" t="s">
        <v>135</v>
      </c>
      <c r="E267" s="40"/>
      <c r="F267" s="218" t="s">
        <v>1151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135</v>
      </c>
      <c r="AU267" s="17" t="s">
        <v>79</v>
      </c>
    </row>
    <row r="268" s="2" customFormat="1">
      <c r="A268" s="38"/>
      <c r="B268" s="39"/>
      <c r="C268" s="40"/>
      <c r="D268" s="222" t="s">
        <v>137</v>
      </c>
      <c r="E268" s="40"/>
      <c r="F268" s="223" t="s">
        <v>1152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137</v>
      </c>
      <c r="AU268" s="17" t="s">
        <v>79</v>
      </c>
    </row>
    <row r="269" s="13" customFormat="1">
      <c r="A269" s="13"/>
      <c r="B269" s="225"/>
      <c r="C269" s="226"/>
      <c r="D269" s="217" t="s">
        <v>141</v>
      </c>
      <c r="E269" s="227" t="s">
        <v>28</v>
      </c>
      <c r="F269" s="228" t="s">
        <v>1153</v>
      </c>
      <c r="G269" s="226"/>
      <c r="H269" s="229">
        <v>14.013999999999999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141</v>
      </c>
      <c r="AU269" s="235" t="s">
        <v>79</v>
      </c>
      <c r="AV269" s="13" t="s">
        <v>81</v>
      </c>
      <c r="AW269" s="13" t="s">
        <v>33</v>
      </c>
      <c r="AX269" s="13" t="s">
        <v>71</v>
      </c>
      <c r="AY269" s="235" t="s">
        <v>125</v>
      </c>
    </row>
    <row r="270" s="13" customFormat="1">
      <c r="A270" s="13"/>
      <c r="B270" s="225"/>
      <c r="C270" s="226"/>
      <c r="D270" s="217" t="s">
        <v>141</v>
      </c>
      <c r="E270" s="227" t="s">
        <v>28</v>
      </c>
      <c r="F270" s="228" t="s">
        <v>1154</v>
      </c>
      <c r="G270" s="226"/>
      <c r="H270" s="229">
        <v>13.558999999999999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141</v>
      </c>
      <c r="AU270" s="235" t="s">
        <v>79</v>
      </c>
      <c r="AV270" s="13" t="s">
        <v>81</v>
      </c>
      <c r="AW270" s="13" t="s">
        <v>33</v>
      </c>
      <c r="AX270" s="13" t="s">
        <v>71</v>
      </c>
      <c r="AY270" s="235" t="s">
        <v>125</v>
      </c>
    </row>
    <row r="271" s="13" customFormat="1">
      <c r="A271" s="13"/>
      <c r="B271" s="225"/>
      <c r="C271" s="226"/>
      <c r="D271" s="217" t="s">
        <v>141</v>
      </c>
      <c r="E271" s="227" t="s">
        <v>28</v>
      </c>
      <c r="F271" s="228" t="s">
        <v>1155</v>
      </c>
      <c r="G271" s="226"/>
      <c r="H271" s="229">
        <v>25.093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141</v>
      </c>
      <c r="AU271" s="235" t="s">
        <v>79</v>
      </c>
      <c r="AV271" s="13" t="s">
        <v>81</v>
      </c>
      <c r="AW271" s="13" t="s">
        <v>33</v>
      </c>
      <c r="AX271" s="13" t="s">
        <v>71</v>
      </c>
      <c r="AY271" s="235" t="s">
        <v>125</v>
      </c>
    </row>
    <row r="272" s="15" customFormat="1">
      <c r="A272" s="15"/>
      <c r="B272" s="249"/>
      <c r="C272" s="250"/>
      <c r="D272" s="217" t="s">
        <v>141</v>
      </c>
      <c r="E272" s="251" t="s">
        <v>28</v>
      </c>
      <c r="F272" s="252" t="s">
        <v>321</v>
      </c>
      <c r="G272" s="250"/>
      <c r="H272" s="253">
        <v>52.665999999999997</v>
      </c>
      <c r="I272" s="254"/>
      <c r="J272" s="250"/>
      <c r="K272" s="250"/>
      <c r="L272" s="255"/>
      <c r="M272" s="256"/>
      <c r="N272" s="257"/>
      <c r="O272" s="257"/>
      <c r="P272" s="257"/>
      <c r="Q272" s="257"/>
      <c r="R272" s="257"/>
      <c r="S272" s="257"/>
      <c r="T272" s="25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9" t="s">
        <v>141</v>
      </c>
      <c r="AU272" s="259" t="s">
        <v>79</v>
      </c>
      <c r="AV272" s="15" t="s">
        <v>150</v>
      </c>
      <c r="AW272" s="15" t="s">
        <v>33</v>
      </c>
      <c r="AX272" s="15" t="s">
        <v>79</v>
      </c>
      <c r="AY272" s="259" t="s">
        <v>125</v>
      </c>
    </row>
    <row r="273" s="2" customFormat="1" ht="16.5" customHeight="1">
      <c r="A273" s="38"/>
      <c r="B273" s="39"/>
      <c r="C273" s="204" t="s">
        <v>867</v>
      </c>
      <c r="D273" s="204" t="s">
        <v>128</v>
      </c>
      <c r="E273" s="205" t="s">
        <v>1156</v>
      </c>
      <c r="F273" s="206" t="s">
        <v>1157</v>
      </c>
      <c r="G273" s="207" t="s">
        <v>554</v>
      </c>
      <c r="H273" s="208">
        <v>52.665999999999997</v>
      </c>
      <c r="I273" s="209"/>
      <c r="J273" s="210">
        <f>ROUND(I273*H273,2)</f>
        <v>0</v>
      </c>
      <c r="K273" s="206" t="s">
        <v>132</v>
      </c>
      <c r="L273" s="44"/>
      <c r="M273" s="211" t="s">
        <v>28</v>
      </c>
      <c r="N273" s="212" t="s">
        <v>42</v>
      </c>
      <c r="O273" s="84"/>
      <c r="P273" s="213">
        <f>O273*H273</f>
        <v>0</v>
      </c>
      <c r="Q273" s="213">
        <v>4.0000000000000003E-05</v>
      </c>
      <c r="R273" s="213">
        <f>Q273*H273</f>
        <v>0.0021066399999999999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150</v>
      </c>
      <c r="AT273" s="215" t="s">
        <v>128</v>
      </c>
      <c r="AU273" s="215" t="s">
        <v>79</v>
      </c>
      <c r="AY273" s="17" t="s">
        <v>125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79</v>
      </c>
      <c r="BK273" s="216">
        <f>ROUND(I273*H273,2)</f>
        <v>0</v>
      </c>
      <c r="BL273" s="17" t="s">
        <v>150</v>
      </c>
      <c r="BM273" s="215" t="s">
        <v>1158</v>
      </c>
    </row>
    <row r="274" s="2" customFormat="1">
      <c r="A274" s="38"/>
      <c r="B274" s="39"/>
      <c r="C274" s="40"/>
      <c r="D274" s="217" t="s">
        <v>135</v>
      </c>
      <c r="E274" s="40"/>
      <c r="F274" s="218" t="s">
        <v>1159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135</v>
      </c>
      <c r="AU274" s="17" t="s">
        <v>79</v>
      </c>
    </row>
    <row r="275" s="2" customFormat="1">
      <c r="A275" s="38"/>
      <c r="B275" s="39"/>
      <c r="C275" s="40"/>
      <c r="D275" s="222" t="s">
        <v>137</v>
      </c>
      <c r="E275" s="40"/>
      <c r="F275" s="223" t="s">
        <v>1160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79</v>
      </c>
    </row>
    <row r="276" s="2" customFormat="1" ht="16.5" customHeight="1">
      <c r="A276" s="38"/>
      <c r="B276" s="39"/>
      <c r="C276" s="204" t="s">
        <v>868</v>
      </c>
      <c r="D276" s="204" t="s">
        <v>128</v>
      </c>
      <c r="E276" s="205" t="s">
        <v>1161</v>
      </c>
      <c r="F276" s="206" t="s">
        <v>1162</v>
      </c>
      <c r="G276" s="207" t="s">
        <v>387</v>
      </c>
      <c r="H276" s="208">
        <v>3.4340000000000002</v>
      </c>
      <c r="I276" s="209"/>
      <c r="J276" s="210">
        <f>ROUND(I276*H276,2)</f>
        <v>0</v>
      </c>
      <c r="K276" s="206" t="s">
        <v>132</v>
      </c>
      <c r="L276" s="44"/>
      <c r="M276" s="211" t="s">
        <v>28</v>
      </c>
      <c r="N276" s="212" t="s">
        <v>42</v>
      </c>
      <c r="O276" s="84"/>
      <c r="P276" s="213">
        <f>O276*H276</f>
        <v>0</v>
      </c>
      <c r="Q276" s="213">
        <v>1.0384500000000001</v>
      </c>
      <c r="R276" s="213">
        <f>Q276*H276</f>
        <v>3.5660373000000005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150</v>
      </c>
      <c r="AT276" s="215" t="s">
        <v>128</v>
      </c>
      <c r="AU276" s="215" t="s">
        <v>79</v>
      </c>
      <c r="AY276" s="17" t="s">
        <v>125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79</v>
      </c>
      <c r="BK276" s="216">
        <f>ROUND(I276*H276,2)</f>
        <v>0</v>
      </c>
      <c r="BL276" s="17" t="s">
        <v>150</v>
      </c>
      <c r="BM276" s="215" t="s">
        <v>1163</v>
      </c>
    </row>
    <row r="277" s="2" customFormat="1">
      <c r="A277" s="38"/>
      <c r="B277" s="39"/>
      <c r="C277" s="40"/>
      <c r="D277" s="217" t="s">
        <v>135</v>
      </c>
      <c r="E277" s="40"/>
      <c r="F277" s="218" t="s">
        <v>1164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135</v>
      </c>
      <c r="AU277" s="17" t="s">
        <v>79</v>
      </c>
    </row>
    <row r="278" s="2" customFormat="1">
      <c r="A278" s="38"/>
      <c r="B278" s="39"/>
      <c r="C278" s="40"/>
      <c r="D278" s="222" t="s">
        <v>137</v>
      </c>
      <c r="E278" s="40"/>
      <c r="F278" s="223" t="s">
        <v>1165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137</v>
      </c>
      <c r="AU278" s="17" t="s">
        <v>79</v>
      </c>
    </row>
    <row r="279" s="2" customFormat="1">
      <c r="A279" s="38"/>
      <c r="B279" s="39"/>
      <c r="C279" s="40"/>
      <c r="D279" s="217" t="s">
        <v>139</v>
      </c>
      <c r="E279" s="40"/>
      <c r="F279" s="224" t="s">
        <v>1166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139</v>
      </c>
      <c r="AU279" s="17" t="s">
        <v>79</v>
      </c>
    </row>
    <row r="280" s="13" customFormat="1">
      <c r="A280" s="13"/>
      <c r="B280" s="225"/>
      <c r="C280" s="226"/>
      <c r="D280" s="217" t="s">
        <v>141</v>
      </c>
      <c r="E280" s="226"/>
      <c r="F280" s="228" t="s">
        <v>1167</v>
      </c>
      <c r="G280" s="226"/>
      <c r="H280" s="229">
        <v>3.4340000000000002</v>
      </c>
      <c r="I280" s="230"/>
      <c r="J280" s="226"/>
      <c r="K280" s="226"/>
      <c r="L280" s="231"/>
      <c r="M280" s="232"/>
      <c r="N280" s="233"/>
      <c r="O280" s="233"/>
      <c r="P280" s="233"/>
      <c r="Q280" s="233"/>
      <c r="R280" s="233"/>
      <c r="S280" s="233"/>
      <c r="T280" s="23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5" t="s">
        <v>141</v>
      </c>
      <c r="AU280" s="235" t="s">
        <v>79</v>
      </c>
      <c r="AV280" s="13" t="s">
        <v>81</v>
      </c>
      <c r="AW280" s="13" t="s">
        <v>4</v>
      </c>
      <c r="AX280" s="13" t="s">
        <v>79</v>
      </c>
      <c r="AY280" s="235" t="s">
        <v>125</v>
      </c>
    </row>
    <row r="281" s="2" customFormat="1" ht="16.5" customHeight="1">
      <c r="A281" s="38"/>
      <c r="B281" s="39"/>
      <c r="C281" s="204" t="s">
        <v>877</v>
      </c>
      <c r="D281" s="204" t="s">
        <v>128</v>
      </c>
      <c r="E281" s="205" t="s">
        <v>1168</v>
      </c>
      <c r="F281" s="206" t="s">
        <v>1169</v>
      </c>
      <c r="G281" s="207" t="s">
        <v>270</v>
      </c>
      <c r="H281" s="208">
        <v>41</v>
      </c>
      <c r="I281" s="209"/>
      <c r="J281" s="210">
        <f>ROUND(I281*H281,2)</f>
        <v>0</v>
      </c>
      <c r="K281" s="206" t="s">
        <v>132</v>
      </c>
      <c r="L281" s="44"/>
      <c r="M281" s="211" t="s">
        <v>28</v>
      </c>
      <c r="N281" s="212" t="s">
        <v>42</v>
      </c>
      <c r="O281" s="84"/>
      <c r="P281" s="213">
        <f>O281*H281</f>
        <v>0</v>
      </c>
      <c r="Q281" s="213">
        <v>0.17488999999999999</v>
      </c>
      <c r="R281" s="213">
        <f>Q281*H281</f>
        <v>7.1704899999999991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133</v>
      </c>
      <c r="AT281" s="215" t="s">
        <v>128</v>
      </c>
      <c r="AU281" s="215" t="s">
        <v>79</v>
      </c>
      <c r="AY281" s="17" t="s">
        <v>125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79</v>
      </c>
      <c r="BK281" s="216">
        <f>ROUND(I281*H281,2)</f>
        <v>0</v>
      </c>
      <c r="BL281" s="17" t="s">
        <v>133</v>
      </c>
      <c r="BM281" s="215" t="s">
        <v>1170</v>
      </c>
    </row>
    <row r="282" s="2" customFormat="1">
      <c r="A282" s="38"/>
      <c r="B282" s="39"/>
      <c r="C282" s="40"/>
      <c r="D282" s="217" t="s">
        <v>135</v>
      </c>
      <c r="E282" s="40"/>
      <c r="F282" s="218" t="s">
        <v>1171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135</v>
      </c>
      <c r="AU282" s="17" t="s">
        <v>79</v>
      </c>
    </row>
    <row r="283" s="2" customFormat="1">
      <c r="A283" s="38"/>
      <c r="B283" s="39"/>
      <c r="C283" s="40"/>
      <c r="D283" s="222" t="s">
        <v>137</v>
      </c>
      <c r="E283" s="40"/>
      <c r="F283" s="223" t="s">
        <v>1172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137</v>
      </c>
      <c r="AU283" s="17" t="s">
        <v>79</v>
      </c>
    </row>
    <row r="284" s="2" customFormat="1" ht="16.5" customHeight="1">
      <c r="A284" s="38"/>
      <c r="B284" s="39"/>
      <c r="C284" s="260" t="s">
        <v>886</v>
      </c>
      <c r="D284" s="260" t="s">
        <v>559</v>
      </c>
      <c r="E284" s="261" t="s">
        <v>1173</v>
      </c>
      <c r="F284" s="262" t="s">
        <v>1174</v>
      </c>
      <c r="G284" s="263" t="s">
        <v>270</v>
      </c>
      <c r="H284" s="264">
        <v>41</v>
      </c>
      <c r="I284" s="265"/>
      <c r="J284" s="266">
        <f>ROUND(I284*H284,2)</f>
        <v>0</v>
      </c>
      <c r="K284" s="262" t="s">
        <v>132</v>
      </c>
      <c r="L284" s="267"/>
      <c r="M284" s="268" t="s">
        <v>28</v>
      </c>
      <c r="N284" s="269" t="s">
        <v>42</v>
      </c>
      <c r="O284" s="84"/>
      <c r="P284" s="213">
        <f>O284*H284</f>
        <v>0</v>
      </c>
      <c r="Q284" s="213">
        <v>0.0028</v>
      </c>
      <c r="R284" s="213">
        <f>Q284*H284</f>
        <v>0.1148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133</v>
      </c>
      <c r="AT284" s="215" t="s">
        <v>559</v>
      </c>
      <c r="AU284" s="215" t="s">
        <v>79</v>
      </c>
      <c r="AY284" s="17" t="s">
        <v>125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79</v>
      </c>
      <c r="BK284" s="216">
        <f>ROUND(I284*H284,2)</f>
        <v>0</v>
      </c>
      <c r="BL284" s="17" t="s">
        <v>133</v>
      </c>
      <c r="BM284" s="215" t="s">
        <v>1175</v>
      </c>
    </row>
    <row r="285" s="2" customFormat="1">
      <c r="A285" s="38"/>
      <c r="B285" s="39"/>
      <c r="C285" s="40"/>
      <c r="D285" s="217" t="s">
        <v>135</v>
      </c>
      <c r="E285" s="40"/>
      <c r="F285" s="218" t="s">
        <v>1174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135</v>
      </c>
      <c r="AU285" s="17" t="s">
        <v>79</v>
      </c>
    </row>
    <row r="286" s="2" customFormat="1" ht="16.5" customHeight="1">
      <c r="A286" s="38"/>
      <c r="B286" s="39"/>
      <c r="C286" s="204" t="s">
        <v>892</v>
      </c>
      <c r="D286" s="204" t="s">
        <v>128</v>
      </c>
      <c r="E286" s="205" t="s">
        <v>573</v>
      </c>
      <c r="F286" s="206" t="s">
        <v>574</v>
      </c>
      <c r="G286" s="207" t="s">
        <v>262</v>
      </c>
      <c r="H286" s="208">
        <v>23.399999999999999</v>
      </c>
      <c r="I286" s="209"/>
      <c r="J286" s="210">
        <f>ROUND(I286*H286,2)</f>
        <v>0</v>
      </c>
      <c r="K286" s="206" t="s">
        <v>132</v>
      </c>
      <c r="L286" s="44"/>
      <c r="M286" s="211" t="s">
        <v>28</v>
      </c>
      <c r="N286" s="212" t="s">
        <v>42</v>
      </c>
      <c r="O286" s="84"/>
      <c r="P286" s="213">
        <f>O286*H286</f>
        <v>0</v>
      </c>
      <c r="Q286" s="213">
        <v>0.00033</v>
      </c>
      <c r="R286" s="213">
        <f>Q286*H286</f>
        <v>0.0077219999999999997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150</v>
      </c>
      <c r="AT286" s="215" t="s">
        <v>128</v>
      </c>
      <c r="AU286" s="215" t="s">
        <v>79</v>
      </c>
      <c r="AY286" s="17" t="s">
        <v>125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79</v>
      </c>
      <c r="BK286" s="216">
        <f>ROUND(I286*H286,2)</f>
        <v>0</v>
      </c>
      <c r="BL286" s="17" t="s">
        <v>150</v>
      </c>
      <c r="BM286" s="215" t="s">
        <v>1176</v>
      </c>
    </row>
    <row r="287" s="2" customFormat="1">
      <c r="A287" s="38"/>
      <c r="B287" s="39"/>
      <c r="C287" s="40"/>
      <c r="D287" s="217" t="s">
        <v>135</v>
      </c>
      <c r="E287" s="40"/>
      <c r="F287" s="218" t="s">
        <v>576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135</v>
      </c>
      <c r="AU287" s="17" t="s">
        <v>79</v>
      </c>
    </row>
    <row r="288" s="2" customFormat="1">
      <c r="A288" s="38"/>
      <c r="B288" s="39"/>
      <c r="C288" s="40"/>
      <c r="D288" s="222" t="s">
        <v>137</v>
      </c>
      <c r="E288" s="40"/>
      <c r="F288" s="223" t="s">
        <v>577</v>
      </c>
      <c r="G288" s="40"/>
      <c r="H288" s="40"/>
      <c r="I288" s="219"/>
      <c r="J288" s="40"/>
      <c r="K288" s="40"/>
      <c r="L288" s="44"/>
      <c r="M288" s="220"/>
      <c r="N288" s="221"/>
      <c r="O288" s="84"/>
      <c r="P288" s="84"/>
      <c r="Q288" s="84"/>
      <c r="R288" s="84"/>
      <c r="S288" s="84"/>
      <c r="T288" s="85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137</v>
      </c>
      <c r="AU288" s="17" t="s">
        <v>79</v>
      </c>
    </row>
    <row r="289" s="2" customFormat="1">
      <c r="A289" s="38"/>
      <c r="B289" s="39"/>
      <c r="C289" s="40"/>
      <c r="D289" s="217" t="s">
        <v>139</v>
      </c>
      <c r="E289" s="40"/>
      <c r="F289" s="224" t="s">
        <v>578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139</v>
      </c>
      <c r="AU289" s="17" t="s">
        <v>79</v>
      </c>
    </row>
    <row r="290" s="13" customFormat="1">
      <c r="A290" s="13"/>
      <c r="B290" s="225"/>
      <c r="C290" s="226"/>
      <c r="D290" s="217" t="s">
        <v>141</v>
      </c>
      <c r="E290" s="227" t="s">
        <v>28</v>
      </c>
      <c r="F290" s="228" t="s">
        <v>1177</v>
      </c>
      <c r="G290" s="226"/>
      <c r="H290" s="229">
        <v>23.399999999999999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141</v>
      </c>
      <c r="AU290" s="235" t="s">
        <v>79</v>
      </c>
      <c r="AV290" s="13" t="s">
        <v>81</v>
      </c>
      <c r="AW290" s="13" t="s">
        <v>33</v>
      </c>
      <c r="AX290" s="13" t="s">
        <v>79</v>
      </c>
      <c r="AY290" s="235" t="s">
        <v>125</v>
      </c>
    </row>
    <row r="291" s="2" customFormat="1" ht="16.5" customHeight="1">
      <c r="A291" s="38"/>
      <c r="B291" s="39"/>
      <c r="C291" s="260" t="s">
        <v>901</v>
      </c>
      <c r="D291" s="260" t="s">
        <v>559</v>
      </c>
      <c r="E291" s="261" t="s">
        <v>580</v>
      </c>
      <c r="F291" s="262" t="s">
        <v>581</v>
      </c>
      <c r="G291" s="263" t="s">
        <v>462</v>
      </c>
      <c r="H291" s="264">
        <v>0.96099999999999997</v>
      </c>
      <c r="I291" s="265"/>
      <c r="J291" s="266">
        <f>ROUND(I291*H291,2)</f>
        <v>0</v>
      </c>
      <c r="K291" s="262" t="s">
        <v>132</v>
      </c>
      <c r="L291" s="267"/>
      <c r="M291" s="268" t="s">
        <v>28</v>
      </c>
      <c r="N291" s="269" t="s">
        <v>42</v>
      </c>
      <c r="O291" s="84"/>
      <c r="P291" s="213">
        <f>O291*H291</f>
        <v>0</v>
      </c>
      <c r="Q291" s="213">
        <v>0.0055500000000000002</v>
      </c>
      <c r="R291" s="213">
        <f>Q291*H291</f>
        <v>0.0053335500000000003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181</v>
      </c>
      <c r="AT291" s="215" t="s">
        <v>559</v>
      </c>
      <c r="AU291" s="215" t="s">
        <v>79</v>
      </c>
      <c r="AY291" s="17" t="s">
        <v>125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79</v>
      </c>
      <c r="BK291" s="216">
        <f>ROUND(I291*H291,2)</f>
        <v>0</v>
      </c>
      <c r="BL291" s="17" t="s">
        <v>150</v>
      </c>
      <c r="BM291" s="215" t="s">
        <v>1178</v>
      </c>
    </row>
    <row r="292" s="2" customFormat="1">
      <c r="A292" s="38"/>
      <c r="B292" s="39"/>
      <c r="C292" s="40"/>
      <c r="D292" s="217" t="s">
        <v>135</v>
      </c>
      <c r="E292" s="40"/>
      <c r="F292" s="218" t="s">
        <v>581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79</v>
      </c>
    </row>
    <row r="293" s="2" customFormat="1">
      <c r="A293" s="38"/>
      <c r="B293" s="39"/>
      <c r="C293" s="40"/>
      <c r="D293" s="217" t="s">
        <v>139</v>
      </c>
      <c r="E293" s="40"/>
      <c r="F293" s="224" t="s">
        <v>583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139</v>
      </c>
      <c r="AU293" s="17" t="s">
        <v>79</v>
      </c>
    </row>
    <row r="294" s="13" customFormat="1">
      <c r="A294" s="13"/>
      <c r="B294" s="225"/>
      <c r="C294" s="226"/>
      <c r="D294" s="217" t="s">
        <v>141</v>
      </c>
      <c r="E294" s="227" t="s">
        <v>28</v>
      </c>
      <c r="F294" s="228" t="s">
        <v>1179</v>
      </c>
      <c r="G294" s="226"/>
      <c r="H294" s="229">
        <v>0.96099999999999997</v>
      </c>
      <c r="I294" s="230"/>
      <c r="J294" s="226"/>
      <c r="K294" s="226"/>
      <c r="L294" s="231"/>
      <c r="M294" s="232"/>
      <c r="N294" s="233"/>
      <c r="O294" s="233"/>
      <c r="P294" s="233"/>
      <c r="Q294" s="233"/>
      <c r="R294" s="233"/>
      <c r="S294" s="233"/>
      <c r="T294" s="23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5" t="s">
        <v>141</v>
      </c>
      <c r="AU294" s="235" t="s">
        <v>79</v>
      </c>
      <c r="AV294" s="13" t="s">
        <v>81</v>
      </c>
      <c r="AW294" s="13" t="s">
        <v>33</v>
      </c>
      <c r="AX294" s="13" t="s">
        <v>79</v>
      </c>
      <c r="AY294" s="235" t="s">
        <v>125</v>
      </c>
    </row>
    <row r="295" s="2" customFormat="1" ht="16.5" customHeight="1">
      <c r="A295" s="38"/>
      <c r="B295" s="39"/>
      <c r="C295" s="204" t="s">
        <v>908</v>
      </c>
      <c r="D295" s="204" t="s">
        <v>128</v>
      </c>
      <c r="E295" s="205" t="s">
        <v>1180</v>
      </c>
      <c r="F295" s="206" t="s">
        <v>1181</v>
      </c>
      <c r="G295" s="207" t="s">
        <v>270</v>
      </c>
      <c r="H295" s="208">
        <v>1</v>
      </c>
      <c r="I295" s="209"/>
      <c r="J295" s="210">
        <f>ROUND(I295*H295,2)</f>
        <v>0</v>
      </c>
      <c r="K295" s="206" t="s">
        <v>132</v>
      </c>
      <c r="L295" s="44"/>
      <c r="M295" s="211" t="s">
        <v>28</v>
      </c>
      <c r="N295" s="212" t="s">
        <v>42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150</v>
      </c>
      <c r="AT295" s="215" t="s">
        <v>128</v>
      </c>
      <c r="AU295" s="215" t="s">
        <v>79</v>
      </c>
      <c r="AY295" s="17" t="s">
        <v>125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79</v>
      </c>
      <c r="BK295" s="216">
        <f>ROUND(I295*H295,2)</f>
        <v>0</v>
      </c>
      <c r="BL295" s="17" t="s">
        <v>150</v>
      </c>
      <c r="BM295" s="215" t="s">
        <v>1182</v>
      </c>
    </row>
    <row r="296" s="2" customFormat="1">
      <c r="A296" s="38"/>
      <c r="B296" s="39"/>
      <c r="C296" s="40"/>
      <c r="D296" s="217" t="s">
        <v>135</v>
      </c>
      <c r="E296" s="40"/>
      <c r="F296" s="218" t="s">
        <v>1183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79</v>
      </c>
    </row>
    <row r="297" s="2" customFormat="1">
      <c r="A297" s="38"/>
      <c r="B297" s="39"/>
      <c r="C297" s="40"/>
      <c r="D297" s="222" t="s">
        <v>137</v>
      </c>
      <c r="E297" s="40"/>
      <c r="F297" s="223" t="s">
        <v>1184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79</v>
      </c>
    </row>
    <row r="298" s="2" customFormat="1" ht="16.5" customHeight="1">
      <c r="A298" s="38"/>
      <c r="B298" s="39"/>
      <c r="C298" s="260" t="s">
        <v>913</v>
      </c>
      <c r="D298" s="260" t="s">
        <v>559</v>
      </c>
      <c r="E298" s="261" t="s">
        <v>893</v>
      </c>
      <c r="F298" s="262" t="s">
        <v>1185</v>
      </c>
      <c r="G298" s="263" t="s">
        <v>1186</v>
      </c>
      <c r="H298" s="264">
        <v>1</v>
      </c>
      <c r="I298" s="265"/>
      <c r="J298" s="266">
        <f>ROUND(I298*H298,2)</f>
        <v>0</v>
      </c>
      <c r="K298" s="262" t="s">
        <v>132</v>
      </c>
      <c r="L298" s="267"/>
      <c r="M298" s="268" t="s">
        <v>28</v>
      </c>
      <c r="N298" s="269" t="s">
        <v>42</v>
      </c>
      <c r="O298" s="84"/>
      <c r="P298" s="213">
        <f>O298*H298</f>
        <v>0</v>
      </c>
      <c r="Q298" s="213">
        <v>0</v>
      </c>
      <c r="R298" s="213">
        <f>Q298*H298</f>
        <v>0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181</v>
      </c>
      <c r="AT298" s="215" t="s">
        <v>559</v>
      </c>
      <c r="AU298" s="215" t="s">
        <v>79</v>
      </c>
      <c r="AY298" s="17" t="s">
        <v>125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79</v>
      </c>
      <c r="BK298" s="216">
        <f>ROUND(I298*H298,2)</f>
        <v>0</v>
      </c>
      <c r="BL298" s="17" t="s">
        <v>150</v>
      </c>
      <c r="BM298" s="215" t="s">
        <v>1187</v>
      </c>
    </row>
    <row r="299" s="2" customFormat="1">
      <c r="A299" s="38"/>
      <c r="B299" s="39"/>
      <c r="C299" s="40"/>
      <c r="D299" s="217" t="s">
        <v>135</v>
      </c>
      <c r="E299" s="40"/>
      <c r="F299" s="218" t="s">
        <v>1185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79</v>
      </c>
    </row>
    <row r="300" s="2" customFormat="1">
      <c r="A300" s="38"/>
      <c r="B300" s="39"/>
      <c r="C300" s="40"/>
      <c r="D300" s="217" t="s">
        <v>139</v>
      </c>
      <c r="E300" s="40"/>
      <c r="F300" s="224" t="s">
        <v>1188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139</v>
      </c>
      <c r="AU300" s="17" t="s">
        <v>79</v>
      </c>
    </row>
    <row r="301" s="2" customFormat="1" ht="16.5" customHeight="1">
      <c r="A301" s="38"/>
      <c r="B301" s="39"/>
      <c r="C301" s="204" t="s">
        <v>920</v>
      </c>
      <c r="D301" s="204" t="s">
        <v>128</v>
      </c>
      <c r="E301" s="205" t="s">
        <v>1189</v>
      </c>
      <c r="F301" s="206" t="s">
        <v>1190</v>
      </c>
      <c r="G301" s="207" t="s">
        <v>262</v>
      </c>
      <c r="H301" s="208">
        <v>20</v>
      </c>
      <c r="I301" s="209"/>
      <c r="J301" s="210">
        <f>ROUND(I301*H301,2)</f>
        <v>0</v>
      </c>
      <c r="K301" s="206" t="s">
        <v>132</v>
      </c>
      <c r="L301" s="44"/>
      <c r="M301" s="211" t="s">
        <v>28</v>
      </c>
      <c r="N301" s="212" t="s">
        <v>42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133</v>
      </c>
      <c r="AT301" s="215" t="s">
        <v>128</v>
      </c>
      <c r="AU301" s="215" t="s">
        <v>79</v>
      </c>
      <c r="AY301" s="17" t="s">
        <v>125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79</v>
      </c>
      <c r="BK301" s="216">
        <f>ROUND(I301*H301,2)</f>
        <v>0</v>
      </c>
      <c r="BL301" s="17" t="s">
        <v>133</v>
      </c>
      <c r="BM301" s="215" t="s">
        <v>1191</v>
      </c>
    </row>
    <row r="302" s="2" customFormat="1">
      <c r="A302" s="38"/>
      <c r="B302" s="39"/>
      <c r="C302" s="40"/>
      <c r="D302" s="217" t="s">
        <v>135</v>
      </c>
      <c r="E302" s="40"/>
      <c r="F302" s="218" t="s">
        <v>1192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135</v>
      </c>
      <c r="AU302" s="17" t="s">
        <v>79</v>
      </c>
    </row>
    <row r="303" s="2" customFormat="1">
      <c r="A303" s="38"/>
      <c r="B303" s="39"/>
      <c r="C303" s="40"/>
      <c r="D303" s="222" t="s">
        <v>137</v>
      </c>
      <c r="E303" s="40"/>
      <c r="F303" s="223" t="s">
        <v>1193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137</v>
      </c>
      <c r="AU303" s="17" t="s">
        <v>79</v>
      </c>
    </row>
    <row r="304" s="2" customFormat="1" ht="16.5" customHeight="1">
      <c r="A304" s="38"/>
      <c r="B304" s="39"/>
      <c r="C304" s="260" t="s">
        <v>927</v>
      </c>
      <c r="D304" s="260" t="s">
        <v>559</v>
      </c>
      <c r="E304" s="261" t="s">
        <v>1194</v>
      </c>
      <c r="F304" s="262" t="s">
        <v>894</v>
      </c>
      <c r="G304" s="263" t="s">
        <v>293</v>
      </c>
      <c r="H304" s="264">
        <v>44</v>
      </c>
      <c r="I304" s="265"/>
      <c r="J304" s="266">
        <f>ROUND(I304*H304,2)</f>
        <v>0</v>
      </c>
      <c r="K304" s="262" t="s">
        <v>132</v>
      </c>
      <c r="L304" s="267"/>
      <c r="M304" s="268" t="s">
        <v>28</v>
      </c>
      <c r="N304" s="269" t="s">
        <v>42</v>
      </c>
      <c r="O304" s="84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133</v>
      </c>
      <c r="AT304" s="215" t="s">
        <v>559</v>
      </c>
      <c r="AU304" s="215" t="s">
        <v>79</v>
      </c>
      <c r="AY304" s="17" t="s">
        <v>125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79</v>
      </c>
      <c r="BK304" s="216">
        <f>ROUND(I304*H304,2)</f>
        <v>0</v>
      </c>
      <c r="BL304" s="17" t="s">
        <v>133</v>
      </c>
      <c r="BM304" s="215" t="s">
        <v>1195</v>
      </c>
    </row>
    <row r="305" s="2" customFormat="1">
      <c r="A305" s="38"/>
      <c r="B305" s="39"/>
      <c r="C305" s="40"/>
      <c r="D305" s="217" t="s">
        <v>135</v>
      </c>
      <c r="E305" s="40"/>
      <c r="F305" s="218" t="s">
        <v>1196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135</v>
      </c>
      <c r="AU305" s="17" t="s">
        <v>79</v>
      </c>
    </row>
    <row r="306" s="2" customFormat="1">
      <c r="A306" s="38"/>
      <c r="B306" s="39"/>
      <c r="C306" s="40"/>
      <c r="D306" s="217" t="s">
        <v>139</v>
      </c>
      <c r="E306" s="40"/>
      <c r="F306" s="224" t="s">
        <v>897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139</v>
      </c>
      <c r="AU306" s="17" t="s">
        <v>79</v>
      </c>
    </row>
    <row r="307" s="13" customFormat="1">
      <c r="A307" s="13"/>
      <c r="B307" s="225"/>
      <c r="C307" s="226"/>
      <c r="D307" s="217" t="s">
        <v>141</v>
      </c>
      <c r="E307" s="227" t="s">
        <v>28</v>
      </c>
      <c r="F307" s="228" t="s">
        <v>1197</v>
      </c>
      <c r="G307" s="226"/>
      <c r="H307" s="229">
        <v>44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141</v>
      </c>
      <c r="AU307" s="235" t="s">
        <v>79</v>
      </c>
      <c r="AV307" s="13" t="s">
        <v>81</v>
      </c>
      <c r="AW307" s="13" t="s">
        <v>33</v>
      </c>
      <c r="AX307" s="13" t="s">
        <v>79</v>
      </c>
      <c r="AY307" s="235" t="s">
        <v>125</v>
      </c>
    </row>
    <row r="308" s="2" customFormat="1" ht="16.5" customHeight="1">
      <c r="A308" s="38"/>
      <c r="B308" s="39"/>
      <c r="C308" s="204" t="s">
        <v>931</v>
      </c>
      <c r="D308" s="204" t="s">
        <v>128</v>
      </c>
      <c r="E308" s="205" t="s">
        <v>1198</v>
      </c>
      <c r="F308" s="206" t="s">
        <v>1199</v>
      </c>
      <c r="G308" s="207" t="s">
        <v>559</v>
      </c>
      <c r="H308" s="208">
        <v>27.399999999999999</v>
      </c>
      <c r="I308" s="209"/>
      <c r="J308" s="210">
        <f>ROUND(I308*H308,2)</f>
        <v>0</v>
      </c>
      <c r="K308" s="206" t="s">
        <v>132</v>
      </c>
      <c r="L308" s="44"/>
      <c r="M308" s="211" t="s">
        <v>28</v>
      </c>
      <c r="N308" s="212" t="s">
        <v>42</v>
      </c>
      <c r="O308" s="84"/>
      <c r="P308" s="213">
        <f>O308*H308</f>
        <v>0</v>
      </c>
      <c r="Q308" s="213">
        <v>0.00080999999999999996</v>
      </c>
      <c r="R308" s="213">
        <f>Q308*H308</f>
        <v>0.022193999999999998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150</v>
      </c>
      <c r="AT308" s="215" t="s">
        <v>128</v>
      </c>
      <c r="AU308" s="215" t="s">
        <v>79</v>
      </c>
      <c r="AY308" s="17" t="s">
        <v>125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79</v>
      </c>
      <c r="BK308" s="216">
        <f>ROUND(I308*H308,2)</f>
        <v>0</v>
      </c>
      <c r="BL308" s="17" t="s">
        <v>150</v>
      </c>
      <c r="BM308" s="215" t="s">
        <v>1200</v>
      </c>
    </row>
    <row r="309" s="2" customFormat="1">
      <c r="A309" s="38"/>
      <c r="B309" s="39"/>
      <c r="C309" s="40"/>
      <c r="D309" s="217" t="s">
        <v>135</v>
      </c>
      <c r="E309" s="40"/>
      <c r="F309" s="218" t="s">
        <v>1201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135</v>
      </c>
      <c r="AU309" s="17" t="s">
        <v>79</v>
      </c>
    </row>
    <row r="310" s="2" customFormat="1">
      <c r="A310" s="38"/>
      <c r="B310" s="39"/>
      <c r="C310" s="40"/>
      <c r="D310" s="222" t="s">
        <v>137</v>
      </c>
      <c r="E310" s="40"/>
      <c r="F310" s="223" t="s">
        <v>1202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137</v>
      </c>
      <c r="AU310" s="17" t="s">
        <v>79</v>
      </c>
    </row>
    <row r="311" s="2" customFormat="1">
      <c r="A311" s="38"/>
      <c r="B311" s="39"/>
      <c r="C311" s="40"/>
      <c r="D311" s="217" t="s">
        <v>139</v>
      </c>
      <c r="E311" s="40"/>
      <c r="F311" s="224" t="s">
        <v>1203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139</v>
      </c>
      <c r="AU311" s="17" t="s">
        <v>79</v>
      </c>
    </row>
    <row r="312" s="13" customFormat="1">
      <c r="A312" s="13"/>
      <c r="B312" s="225"/>
      <c r="C312" s="226"/>
      <c r="D312" s="217" t="s">
        <v>141</v>
      </c>
      <c r="E312" s="227" t="s">
        <v>28</v>
      </c>
      <c r="F312" s="228" t="s">
        <v>1204</v>
      </c>
      <c r="G312" s="226"/>
      <c r="H312" s="229">
        <v>27.399999999999999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141</v>
      </c>
      <c r="AU312" s="235" t="s">
        <v>79</v>
      </c>
      <c r="AV312" s="13" t="s">
        <v>81</v>
      </c>
      <c r="AW312" s="13" t="s">
        <v>33</v>
      </c>
      <c r="AX312" s="13" t="s">
        <v>79</v>
      </c>
      <c r="AY312" s="235" t="s">
        <v>125</v>
      </c>
    </row>
    <row r="313" s="12" customFormat="1" ht="25.92" customHeight="1">
      <c r="A313" s="12"/>
      <c r="B313" s="188"/>
      <c r="C313" s="189"/>
      <c r="D313" s="190" t="s">
        <v>70</v>
      </c>
      <c r="E313" s="191" t="s">
        <v>150</v>
      </c>
      <c r="F313" s="191" t="s">
        <v>1205</v>
      </c>
      <c r="G313" s="189"/>
      <c r="H313" s="189"/>
      <c r="I313" s="192"/>
      <c r="J313" s="193">
        <f>BK313</f>
        <v>0</v>
      </c>
      <c r="K313" s="189"/>
      <c r="L313" s="194"/>
      <c r="M313" s="195"/>
      <c r="N313" s="196"/>
      <c r="O313" s="196"/>
      <c r="P313" s="197">
        <f>SUM(P314:P364)</f>
        <v>0</v>
      </c>
      <c r="Q313" s="196"/>
      <c r="R313" s="197">
        <f>SUM(R314:R364)</f>
        <v>166.93395917999996</v>
      </c>
      <c r="S313" s="196"/>
      <c r="T313" s="198">
        <f>SUM(T314:T364)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99" t="s">
        <v>150</v>
      </c>
      <c r="AT313" s="200" t="s">
        <v>70</v>
      </c>
      <c r="AU313" s="200" t="s">
        <v>71</v>
      </c>
      <c r="AY313" s="199" t="s">
        <v>125</v>
      </c>
      <c r="BK313" s="201">
        <f>SUM(BK314:BK364)</f>
        <v>0</v>
      </c>
    </row>
    <row r="314" s="2" customFormat="1" ht="16.5" customHeight="1">
      <c r="A314" s="38"/>
      <c r="B314" s="39"/>
      <c r="C314" s="204" t="s">
        <v>938</v>
      </c>
      <c r="D314" s="204" t="s">
        <v>128</v>
      </c>
      <c r="E314" s="205" t="s">
        <v>1206</v>
      </c>
      <c r="F314" s="206" t="s">
        <v>1207</v>
      </c>
      <c r="G314" s="207" t="s">
        <v>378</v>
      </c>
      <c r="H314" s="208">
        <v>18.308</v>
      </c>
      <c r="I314" s="209"/>
      <c r="J314" s="210">
        <f>ROUND(I314*H314,2)</f>
        <v>0</v>
      </c>
      <c r="K314" s="206" t="s">
        <v>132</v>
      </c>
      <c r="L314" s="44"/>
      <c r="M314" s="211" t="s">
        <v>28</v>
      </c>
      <c r="N314" s="212" t="s">
        <v>42</v>
      </c>
      <c r="O314" s="84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150</v>
      </c>
      <c r="AT314" s="215" t="s">
        <v>128</v>
      </c>
      <c r="AU314" s="215" t="s">
        <v>79</v>
      </c>
      <c r="AY314" s="17" t="s">
        <v>125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79</v>
      </c>
      <c r="BK314" s="216">
        <f>ROUND(I314*H314,2)</f>
        <v>0</v>
      </c>
      <c r="BL314" s="17" t="s">
        <v>150</v>
      </c>
      <c r="BM314" s="215" t="s">
        <v>1208</v>
      </c>
    </row>
    <row r="315" s="2" customFormat="1">
      <c r="A315" s="38"/>
      <c r="B315" s="39"/>
      <c r="C315" s="40"/>
      <c r="D315" s="217" t="s">
        <v>135</v>
      </c>
      <c r="E315" s="40"/>
      <c r="F315" s="218" t="s">
        <v>1209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135</v>
      </c>
      <c r="AU315" s="17" t="s">
        <v>79</v>
      </c>
    </row>
    <row r="316" s="2" customFormat="1">
      <c r="A316" s="38"/>
      <c r="B316" s="39"/>
      <c r="C316" s="40"/>
      <c r="D316" s="222" t="s">
        <v>137</v>
      </c>
      <c r="E316" s="40"/>
      <c r="F316" s="223" t="s">
        <v>1210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137</v>
      </c>
      <c r="AU316" s="17" t="s">
        <v>79</v>
      </c>
    </row>
    <row r="317" s="13" customFormat="1">
      <c r="A317" s="13"/>
      <c r="B317" s="225"/>
      <c r="C317" s="226"/>
      <c r="D317" s="217" t="s">
        <v>141</v>
      </c>
      <c r="E317" s="227" t="s">
        <v>28</v>
      </c>
      <c r="F317" s="228" t="s">
        <v>1211</v>
      </c>
      <c r="G317" s="226"/>
      <c r="H317" s="229">
        <v>18.308</v>
      </c>
      <c r="I317" s="230"/>
      <c r="J317" s="226"/>
      <c r="K317" s="226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141</v>
      </c>
      <c r="AU317" s="235" t="s">
        <v>79</v>
      </c>
      <c r="AV317" s="13" t="s">
        <v>81</v>
      </c>
      <c r="AW317" s="13" t="s">
        <v>33</v>
      </c>
      <c r="AX317" s="13" t="s">
        <v>79</v>
      </c>
      <c r="AY317" s="235" t="s">
        <v>125</v>
      </c>
    </row>
    <row r="318" s="2" customFormat="1" ht="16.5" customHeight="1">
      <c r="A318" s="38"/>
      <c r="B318" s="39"/>
      <c r="C318" s="204" t="s">
        <v>940</v>
      </c>
      <c r="D318" s="204" t="s">
        <v>128</v>
      </c>
      <c r="E318" s="205" t="s">
        <v>1212</v>
      </c>
      <c r="F318" s="206" t="s">
        <v>1213</v>
      </c>
      <c r="G318" s="207" t="s">
        <v>293</v>
      </c>
      <c r="H318" s="208">
        <v>43.793999999999997</v>
      </c>
      <c r="I318" s="209"/>
      <c r="J318" s="210">
        <f>ROUND(I318*H318,2)</f>
        <v>0</v>
      </c>
      <c r="K318" s="206" t="s">
        <v>132</v>
      </c>
      <c r="L318" s="44"/>
      <c r="M318" s="211" t="s">
        <v>28</v>
      </c>
      <c r="N318" s="212" t="s">
        <v>42</v>
      </c>
      <c r="O318" s="84"/>
      <c r="P318" s="213">
        <f>O318*H318</f>
        <v>0</v>
      </c>
      <c r="Q318" s="213">
        <v>0.010710000000000001</v>
      </c>
      <c r="R318" s="213">
        <f>Q318*H318</f>
        <v>0.46903373999999998</v>
      </c>
      <c r="S318" s="213">
        <v>0</v>
      </c>
      <c r="T318" s="214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15" t="s">
        <v>150</v>
      </c>
      <c r="AT318" s="215" t="s">
        <v>128</v>
      </c>
      <c r="AU318" s="215" t="s">
        <v>79</v>
      </c>
      <c r="AY318" s="17" t="s">
        <v>125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79</v>
      </c>
      <c r="BK318" s="216">
        <f>ROUND(I318*H318,2)</f>
        <v>0</v>
      </c>
      <c r="BL318" s="17" t="s">
        <v>150</v>
      </c>
      <c r="BM318" s="215" t="s">
        <v>1214</v>
      </c>
    </row>
    <row r="319" s="2" customFormat="1">
      <c r="A319" s="38"/>
      <c r="B319" s="39"/>
      <c r="C319" s="40"/>
      <c r="D319" s="217" t="s">
        <v>135</v>
      </c>
      <c r="E319" s="40"/>
      <c r="F319" s="218" t="s">
        <v>1215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135</v>
      </c>
      <c r="AU319" s="17" t="s">
        <v>79</v>
      </c>
    </row>
    <row r="320" s="2" customFormat="1">
      <c r="A320" s="38"/>
      <c r="B320" s="39"/>
      <c r="C320" s="40"/>
      <c r="D320" s="222" t="s">
        <v>137</v>
      </c>
      <c r="E320" s="40"/>
      <c r="F320" s="223" t="s">
        <v>1216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137</v>
      </c>
      <c r="AU320" s="17" t="s">
        <v>79</v>
      </c>
    </row>
    <row r="321" s="13" customFormat="1">
      <c r="A321" s="13"/>
      <c r="B321" s="225"/>
      <c r="C321" s="226"/>
      <c r="D321" s="217" t="s">
        <v>141</v>
      </c>
      <c r="E321" s="227" t="s">
        <v>28</v>
      </c>
      <c r="F321" s="228" t="s">
        <v>1217</v>
      </c>
      <c r="G321" s="226"/>
      <c r="H321" s="229">
        <v>43.793999999999997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141</v>
      </c>
      <c r="AU321" s="235" t="s">
        <v>79</v>
      </c>
      <c r="AV321" s="13" t="s">
        <v>81</v>
      </c>
      <c r="AW321" s="13" t="s">
        <v>33</v>
      </c>
      <c r="AX321" s="13" t="s">
        <v>79</v>
      </c>
      <c r="AY321" s="235" t="s">
        <v>125</v>
      </c>
    </row>
    <row r="322" s="2" customFormat="1" ht="16.5" customHeight="1">
      <c r="A322" s="38"/>
      <c r="B322" s="39"/>
      <c r="C322" s="204" t="s">
        <v>943</v>
      </c>
      <c r="D322" s="204" t="s">
        <v>128</v>
      </c>
      <c r="E322" s="205" t="s">
        <v>1218</v>
      </c>
      <c r="F322" s="206" t="s">
        <v>1219</v>
      </c>
      <c r="G322" s="207" t="s">
        <v>554</v>
      </c>
      <c r="H322" s="208">
        <v>43.793999999999997</v>
      </c>
      <c r="I322" s="209"/>
      <c r="J322" s="210">
        <f>ROUND(I322*H322,2)</f>
        <v>0</v>
      </c>
      <c r="K322" s="206" t="s">
        <v>132</v>
      </c>
      <c r="L322" s="44"/>
      <c r="M322" s="211" t="s">
        <v>28</v>
      </c>
      <c r="N322" s="212" t="s">
        <v>42</v>
      </c>
      <c r="O322" s="84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150</v>
      </c>
      <c r="AT322" s="215" t="s">
        <v>128</v>
      </c>
      <c r="AU322" s="215" t="s">
        <v>79</v>
      </c>
      <c r="AY322" s="17" t="s">
        <v>125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79</v>
      </c>
      <c r="BK322" s="216">
        <f>ROUND(I322*H322,2)</f>
        <v>0</v>
      </c>
      <c r="BL322" s="17" t="s">
        <v>150</v>
      </c>
      <c r="BM322" s="215" t="s">
        <v>1220</v>
      </c>
    </row>
    <row r="323" s="2" customFormat="1">
      <c r="A323" s="38"/>
      <c r="B323" s="39"/>
      <c r="C323" s="40"/>
      <c r="D323" s="217" t="s">
        <v>135</v>
      </c>
      <c r="E323" s="40"/>
      <c r="F323" s="218" t="s">
        <v>1221</v>
      </c>
      <c r="G323" s="40"/>
      <c r="H323" s="40"/>
      <c r="I323" s="219"/>
      <c r="J323" s="40"/>
      <c r="K323" s="40"/>
      <c r="L323" s="44"/>
      <c r="M323" s="220"/>
      <c r="N323" s="221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135</v>
      </c>
      <c r="AU323" s="17" t="s">
        <v>79</v>
      </c>
    </row>
    <row r="324" s="2" customFormat="1">
      <c r="A324" s="38"/>
      <c r="B324" s="39"/>
      <c r="C324" s="40"/>
      <c r="D324" s="222" t="s">
        <v>137</v>
      </c>
      <c r="E324" s="40"/>
      <c r="F324" s="223" t="s">
        <v>1222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137</v>
      </c>
      <c r="AU324" s="17" t="s">
        <v>79</v>
      </c>
    </row>
    <row r="325" s="2" customFormat="1" ht="16.5" customHeight="1">
      <c r="A325" s="38"/>
      <c r="B325" s="39"/>
      <c r="C325" s="204" t="s">
        <v>944</v>
      </c>
      <c r="D325" s="204" t="s">
        <v>128</v>
      </c>
      <c r="E325" s="205" t="s">
        <v>1223</v>
      </c>
      <c r="F325" s="206" t="s">
        <v>1224</v>
      </c>
      <c r="G325" s="207" t="s">
        <v>387</v>
      </c>
      <c r="H325" s="208">
        <v>3.1120000000000001</v>
      </c>
      <c r="I325" s="209"/>
      <c r="J325" s="210">
        <f>ROUND(I325*H325,2)</f>
        <v>0</v>
      </c>
      <c r="K325" s="206" t="s">
        <v>132</v>
      </c>
      <c r="L325" s="44"/>
      <c r="M325" s="211" t="s">
        <v>28</v>
      </c>
      <c r="N325" s="212" t="s">
        <v>42</v>
      </c>
      <c r="O325" s="84"/>
      <c r="P325" s="213">
        <f>O325*H325</f>
        <v>0</v>
      </c>
      <c r="Q325" s="213">
        <v>1.0492699999999999</v>
      </c>
      <c r="R325" s="213">
        <f>Q325*H325</f>
        <v>3.2653282399999997</v>
      </c>
      <c r="S325" s="213">
        <v>0</v>
      </c>
      <c r="T325" s="21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15" t="s">
        <v>150</v>
      </c>
      <c r="AT325" s="215" t="s">
        <v>128</v>
      </c>
      <c r="AU325" s="215" t="s">
        <v>79</v>
      </c>
      <c r="AY325" s="17" t="s">
        <v>125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79</v>
      </c>
      <c r="BK325" s="216">
        <f>ROUND(I325*H325,2)</f>
        <v>0</v>
      </c>
      <c r="BL325" s="17" t="s">
        <v>150</v>
      </c>
      <c r="BM325" s="215" t="s">
        <v>1225</v>
      </c>
    </row>
    <row r="326" s="2" customFormat="1">
      <c r="A326" s="38"/>
      <c r="B326" s="39"/>
      <c r="C326" s="40"/>
      <c r="D326" s="217" t="s">
        <v>135</v>
      </c>
      <c r="E326" s="40"/>
      <c r="F326" s="218" t="s">
        <v>1226</v>
      </c>
      <c r="G326" s="40"/>
      <c r="H326" s="40"/>
      <c r="I326" s="219"/>
      <c r="J326" s="40"/>
      <c r="K326" s="40"/>
      <c r="L326" s="44"/>
      <c r="M326" s="220"/>
      <c r="N326" s="221"/>
      <c r="O326" s="84"/>
      <c r="P326" s="84"/>
      <c r="Q326" s="84"/>
      <c r="R326" s="84"/>
      <c r="S326" s="84"/>
      <c r="T326" s="85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135</v>
      </c>
      <c r="AU326" s="17" t="s">
        <v>79</v>
      </c>
    </row>
    <row r="327" s="2" customFormat="1">
      <c r="A327" s="38"/>
      <c r="B327" s="39"/>
      <c r="C327" s="40"/>
      <c r="D327" s="222" t="s">
        <v>137</v>
      </c>
      <c r="E327" s="40"/>
      <c r="F327" s="223" t="s">
        <v>1227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137</v>
      </c>
      <c r="AU327" s="17" t="s">
        <v>79</v>
      </c>
    </row>
    <row r="328" s="2" customFormat="1">
      <c r="A328" s="38"/>
      <c r="B328" s="39"/>
      <c r="C328" s="40"/>
      <c r="D328" s="217" t="s">
        <v>139</v>
      </c>
      <c r="E328" s="40"/>
      <c r="F328" s="224" t="s">
        <v>1228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139</v>
      </c>
      <c r="AU328" s="17" t="s">
        <v>79</v>
      </c>
    </row>
    <row r="329" s="13" customFormat="1">
      <c r="A329" s="13"/>
      <c r="B329" s="225"/>
      <c r="C329" s="226"/>
      <c r="D329" s="217" t="s">
        <v>141</v>
      </c>
      <c r="E329" s="226"/>
      <c r="F329" s="228" t="s">
        <v>1229</v>
      </c>
      <c r="G329" s="226"/>
      <c r="H329" s="229">
        <v>3.1120000000000001</v>
      </c>
      <c r="I329" s="230"/>
      <c r="J329" s="226"/>
      <c r="K329" s="226"/>
      <c r="L329" s="231"/>
      <c r="M329" s="232"/>
      <c r="N329" s="233"/>
      <c r="O329" s="233"/>
      <c r="P329" s="233"/>
      <c r="Q329" s="233"/>
      <c r="R329" s="233"/>
      <c r="S329" s="233"/>
      <c r="T329" s="23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5" t="s">
        <v>141</v>
      </c>
      <c r="AU329" s="235" t="s">
        <v>79</v>
      </c>
      <c r="AV329" s="13" t="s">
        <v>81</v>
      </c>
      <c r="AW329" s="13" t="s">
        <v>4</v>
      </c>
      <c r="AX329" s="13" t="s">
        <v>79</v>
      </c>
      <c r="AY329" s="235" t="s">
        <v>125</v>
      </c>
    </row>
    <row r="330" s="2" customFormat="1" ht="16.5" customHeight="1">
      <c r="A330" s="38"/>
      <c r="B330" s="39"/>
      <c r="C330" s="204" t="s">
        <v>946</v>
      </c>
      <c r="D330" s="204" t="s">
        <v>128</v>
      </c>
      <c r="E330" s="205" t="s">
        <v>1230</v>
      </c>
      <c r="F330" s="206" t="s">
        <v>1231</v>
      </c>
      <c r="G330" s="207" t="s">
        <v>554</v>
      </c>
      <c r="H330" s="208">
        <v>1.8380000000000001</v>
      </c>
      <c r="I330" s="209"/>
      <c r="J330" s="210">
        <f>ROUND(I330*H330,2)</f>
        <v>0</v>
      </c>
      <c r="K330" s="206" t="s">
        <v>132</v>
      </c>
      <c r="L330" s="44"/>
      <c r="M330" s="211" t="s">
        <v>28</v>
      </c>
      <c r="N330" s="212" t="s">
        <v>42</v>
      </c>
      <c r="O330" s="84"/>
      <c r="P330" s="213">
        <f>O330*H330</f>
        <v>0</v>
      </c>
      <c r="Q330" s="213">
        <v>0.05305</v>
      </c>
      <c r="R330" s="213">
        <f>Q330*H330</f>
        <v>0.097505900000000006</v>
      </c>
      <c r="S330" s="213">
        <v>0</v>
      </c>
      <c r="T330" s="21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5" t="s">
        <v>150</v>
      </c>
      <c r="AT330" s="215" t="s">
        <v>128</v>
      </c>
      <c r="AU330" s="215" t="s">
        <v>79</v>
      </c>
      <c r="AY330" s="17" t="s">
        <v>125</v>
      </c>
      <c r="BE330" s="216">
        <f>IF(N330="základní",J330,0)</f>
        <v>0</v>
      </c>
      <c r="BF330" s="216">
        <f>IF(N330="snížená",J330,0)</f>
        <v>0</v>
      </c>
      <c r="BG330" s="216">
        <f>IF(N330="zákl. přenesená",J330,0)</f>
        <v>0</v>
      </c>
      <c r="BH330" s="216">
        <f>IF(N330="sníž. přenesená",J330,0)</f>
        <v>0</v>
      </c>
      <c r="BI330" s="216">
        <f>IF(N330="nulová",J330,0)</f>
        <v>0</v>
      </c>
      <c r="BJ330" s="17" t="s">
        <v>79</v>
      </c>
      <c r="BK330" s="216">
        <f>ROUND(I330*H330,2)</f>
        <v>0</v>
      </c>
      <c r="BL330" s="17" t="s">
        <v>150</v>
      </c>
      <c r="BM330" s="215" t="s">
        <v>1232</v>
      </c>
    </row>
    <row r="331" s="2" customFormat="1">
      <c r="A331" s="38"/>
      <c r="B331" s="39"/>
      <c r="C331" s="40"/>
      <c r="D331" s="217" t="s">
        <v>135</v>
      </c>
      <c r="E331" s="40"/>
      <c r="F331" s="218" t="s">
        <v>1233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135</v>
      </c>
      <c r="AU331" s="17" t="s">
        <v>79</v>
      </c>
    </row>
    <row r="332" s="2" customFormat="1">
      <c r="A332" s="38"/>
      <c r="B332" s="39"/>
      <c r="C332" s="40"/>
      <c r="D332" s="222" t="s">
        <v>137</v>
      </c>
      <c r="E332" s="40"/>
      <c r="F332" s="223" t="s">
        <v>1234</v>
      </c>
      <c r="G332" s="40"/>
      <c r="H332" s="40"/>
      <c r="I332" s="219"/>
      <c r="J332" s="40"/>
      <c r="K332" s="40"/>
      <c r="L332" s="44"/>
      <c r="M332" s="220"/>
      <c r="N332" s="221"/>
      <c r="O332" s="84"/>
      <c r="P332" s="84"/>
      <c r="Q332" s="84"/>
      <c r="R332" s="84"/>
      <c r="S332" s="84"/>
      <c r="T332" s="85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137</v>
      </c>
      <c r="AU332" s="17" t="s">
        <v>79</v>
      </c>
    </row>
    <row r="333" s="14" customFormat="1">
      <c r="A333" s="14"/>
      <c r="B333" s="239"/>
      <c r="C333" s="240"/>
      <c r="D333" s="217" t="s">
        <v>141</v>
      </c>
      <c r="E333" s="241" t="s">
        <v>28</v>
      </c>
      <c r="F333" s="242" t="s">
        <v>1235</v>
      </c>
      <c r="G333" s="240"/>
      <c r="H333" s="241" t="s">
        <v>28</v>
      </c>
      <c r="I333" s="243"/>
      <c r="J333" s="240"/>
      <c r="K333" s="240"/>
      <c r="L333" s="244"/>
      <c r="M333" s="245"/>
      <c r="N333" s="246"/>
      <c r="O333" s="246"/>
      <c r="P333" s="246"/>
      <c r="Q333" s="246"/>
      <c r="R333" s="246"/>
      <c r="S333" s="246"/>
      <c r="T333" s="24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8" t="s">
        <v>141</v>
      </c>
      <c r="AU333" s="248" t="s">
        <v>79</v>
      </c>
      <c r="AV333" s="14" t="s">
        <v>79</v>
      </c>
      <c r="AW333" s="14" t="s">
        <v>33</v>
      </c>
      <c r="AX333" s="14" t="s">
        <v>71</v>
      </c>
      <c r="AY333" s="248" t="s">
        <v>125</v>
      </c>
    </row>
    <row r="334" s="13" customFormat="1">
      <c r="A334" s="13"/>
      <c r="B334" s="225"/>
      <c r="C334" s="226"/>
      <c r="D334" s="217" t="s">
        <v>141</v>
      </c>
      <c r="E334" s="227" t="s">
        <v>28</v>
      </c>
      <c r="F334" s="228" t="s">
        <v>1236</v>
      </c>
      <c r="G334" s="226"/>
      <c r="H334" s="229">
        <v>1.2749999999999999</v>
      </c>
      <c r="I334" s="230"/>
      <c r="J334" s="226"/>
      <c r="K334" s="226"/>
      <c r="L334" s="231"/>
      <c r="M334" s="232"/>
      <c r="N334" s="233"/>
      <c r="O334" s="233"/>
      <c r="P334" s="233"/>
      <c r="Q334" s="233"/>
      <c r="R334" s="233"/>
      <c r="S334" s="233"/>
      <c r="T334" s="23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5" t="s">
        <v>141</v>
      </c>
      <c r="AU334" s="235" t="s">
        <v>79</v>
      </c>
      <c r="AV334" s="13" t="s">
        <v>81</v>
      </c>
      <c r="AW334" s="13" t="s">
        <v>33</v>
      </c>
      <c r="AX334" s="13" t="s">
        <v>71</v>
      </c>
      <c r="AY334" s="235" t="s">
        <v>125</v>
      </c>
    </row>
    <row r="335" s="13" customFormat="1">
      <c r="A335" s="13"/>
      <c r="B335" s="225"/>
      <c r="C335" s="226"/>
      <c r="D335" s="217" t="s">
        <v>141</v>
      </c>
      <c r="E335" s="227" t="s">
        <v>28</v>
      </c>
      <c r="F335" s="228" t="s">
        <v>1237</v>
      </c>
      <c r="G335" s="226"/>
      <c r="H335" s="229">
        <v>0.56299999999999994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141</v>
      </c>
      <c r="AU335" s="235" t="s">
        <v>79</v>
      </c>
      <c r="AV335" s="13" t="s">
        <v>81</v>
      </c>
      <c r="AW335" s="13" t="s">
        <v>33</v>
      </c>
      <c r="AX335" s="13" t="s">
        <v>71</v>
      </c>
      <c r="AY335" s="235" t="s">
        <v>125</v>
      </c>
    </row>
    <row r="336" s="15" customFormat="1">
      <c r="A336" s="15"/>
      <c r="B336" s="249"/>
      <c r="C336" s="250"/>
      <c r="D336" s="217" t="s">
        <v>141</v>
      </c>
      <c r="E336" s="251" t="s">
        <v>28</v>
      </c>
      <c r="F336" s="252" t="s">
        <v>321</v>
      </c>
      <c r="G336" s="250"/>
      <c r="H336" s="253">
        <v>1.8380000000000001</v>
      </c>
      <c r="I336" s="254"/>
      <c r="J336" s="250"/>
      <c r="K336" s="250"/>
      <c r="L336" s="255"/>
      <c r="M336" s="256"/>
      <c r="N336" s="257"/>
      <c r="O336" s="257"/>
      <c r="P336" s="257"/>
      <c r="Q336" s="257"/>
      <c r="R336" s="257"/>
      <c r="S336" s="257"/>
      <c r="T336" s="25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9" t="s">
        <v>141</v>
      </c>
      <c r="AU336" s="259" t="s">
        <v>79</v>
      </c>
      <c r="AV336" s="15" t="s">
        <v>150</v>
      </c>
      <c r="AW336" s="15" t="s">
        <v>33</v>
      </c>
      <c r="AX336" s="15" t="s">
        <v>79</v>
      </c>
      <c r="AY336" s="259" t="s">
        <v>125</v>
      </c>
    </row>
    <row r="337" s="2" customFormat="1" ht="16.5" customHeight="1">
      <c r="A337" s="38"/>
      <c r="B337" s="39"/>
      <c r="C337" s="204" t="s">
        <v>1238</v>
      </c>
      <c r="D337" s="204" t="s">
        <v>128</v>
      </c>
      <c r="E337" s="205" t="s">
        <v>1239</v>
      </c>
      <c r="F337" s="206" t="s">
        <v>1240</v>
      </c>
      <c r="G337" s="207" t="s">
        <v>554</v>
      </c>
      <c r="H337" s="208">
        <v>1.8380000000000001</v>
      </c>
      <c r="I337" s="209"/>
      <c r="J337" s="210">
        <f>ROUND(I337*H337,2)</f>
        <v>0</v>
      </c>
      <c r="K337" s="206" t="s">
        <v>132</v>
      </c>
      <c r="L337" s="44"/>
      <c r="M337" s="211" t="s">
        <v>28</v>
      </c>
      <c r="N337" s="212" t="s">
        <v>42</v>
      </c>
      <c r="O337" s="84"/>
      <c r="P337" s="213">
        <f>O337*H337</f>
        <v>0</v>
      </c>
      <c r="Q337" s="213">
        <v>0.05305</v>
      </c>
      <c r="R337" s="213">
        <f>Q337*H337</f>
        <v>0.097505900000000006</v>
      </c>
      <c r="S337" s="213">
        <v>0</v>
      </c>
      <c r="T337" s="21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5" t="s">
        <v>150</v>
      </c>
      <c r="AT337" s="215" t="s">
        <v>128</v>
      </c>
      <c r="AU337" s="215" t="s">
        <v>79</v>
      </c>
      <c r="AY337" s="17" t="s">
        <v>125</v>
      </c>
      <c r="BE337" s="216">
        <f>IF(N337="základní",J337,0)</f>
        <v>0</v>
      </c>
      <c r="BF337" s="216">
        <f>IF(N337="snížená",J337,0)</f>
        <v>0</v>
      </c>
      <c r="BG337" s="216">
        <f>IF(N337="zákl. přenesená",J337,0)</f>
        <v>0</v>
      </c>
      <c r="BH337" s="216">
        <f>IF(N337="sníž. přenesená",J337,0)</f>
        <v>0</v>
      </c>
      <c r="BI337" s="216">
        <f>IF(N337="nulová",J337,0)</f>
        <v>0</v>
      </c>
      <c r="BJ337" s="17" t="s">
        <v>79</v>
      </c>
      <c r="BK337" s="216">
        <f>ROUND(I337*H337,2)</f>
        <v>0</v>
      </c>
      <c r="BL337" s="17" t="s">
        <v>150</v>
      </c>
      <c r="BM337" s="215" t="s">
        <v>1241</v>
      </c>
    </row>
    <row r="338" s="2" customFormat="1">
      <c r="A338" s="38"/>
      <c r="B338" s="39"/>
      <c r="C338" s="40"/>
      <c r="D338" s="217" t="s">
        <v>135</v>
      </c>
      <c r="E338" s="40"/>
      <c r="F338" s="218" t="s">
        <v>1242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135</v>
      </c>
      <c r="AU338" s="17" t="s">
        <v>79</v>
      </c>
    </row>
    <row r="339" s="2" customFormat="1">
      <c r="A339" s="38"/>
      <c r="B339" s="39"/>
      <c r="C339" s="40"/>
      <c r="D339" s="222" t="s">
        <v>137</v>
      </c>
      <c r="E339" s="40"/>
      <c r="F339" s="223" t="s">
        <v>1243</v>
      </c>
      <c r="G339" s="40"/>
      <c r="H339" s="40"/>
      <c r="I339" s="219"/>
      <c r="J339" s="40"/>
      <c r="K339" s="40"/>
      <c r="L339" s="44"/>
      <c r="M339" s="220"/>
      <c r="N339" s="221"/>
      <c r="O339" s="84"/>
      <c r="P339" s="84"/>
      <c r="Q339" s="84"/>
      <c r="R339" s="84"/>
      <c r="S339" s="84"/>
      <c r="T339" s="85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137</v>
      </c>
      <c r="AU339" s="17" t="s">
        <v>79</v>
      </c>
    </row>
    <row r="340" s="2" customFormat="1" ht="16.5" customHeight="1">
      <c r="A340" s="38"/>
      <c r="B340" s="39"/>
      <c r="C340" s="204" t="s">
        <v>1244</v>
      </c>
      <c r="D340" s="204" t="s">
        <v>128</v>
      </c>
      <c r="E340" s="205" t="s">
        <v>1245</v>
      </c>
      <c r="F340" s="206" t="s">
        <v>1246</v>
      </c>
      <c r="G340" s="207" t="s">
        <v>378</v>
      </c>
      <c r="H340" s="208">
        <v>1.6799999999999999</v>
      </c>
      <c r="I340" s="209"/>
      <c r="J340" s="210">
        <f>ROUND(I340*H340,2)</f>
        <v>0</v>
      </c>
      <c r="K340" s="206" t="s">
        <v>132</v>
      </c>
      <c r="L340" s="44"/>
      <c r="M340" s="211" t="s">
        <v>28</v>
      </c>
      <c r="N340" s="212" t="s">
        <v>42</v>
      </c>
      <c r="O340" s="84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150</v>
      </c>
      <c r="AT340" s="215" t="s">
        <v>128</v>
      </c>
      <c r="AU340" s="215" t="s">
        <v>79</v>
      </c>
      <c r="AY340" s="17" t="s">
        <v>125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79</v>
      </c>
      <c r="BK340" s="216">
        <f>ROUND(I340*H340,2)</f>
        <v>0</v>
      </c>
      <c r="BL340" s="17" t="s">
        <v>150</v>
      </c>
      <c r="BM340" s="215" t="s">
        <v>1247</v>
      </c>
    </row>
    <row r="341" s="2" customFormat="1">
      <c r="A341" s="38"/>
      <c r="B341" s="39"/>
      <c r="C341" s="40"/>
      <c r="D341" s="217" t="s">
        <v>135</v>
      </c>
      <c r="E341" s="40"/>
      <c r="F341" s="218" t="s">
        <v>1248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135</v>
      </c>
      <c r="AU341" s="17" t="s">
        <v>79</v>
      </c>
    </row>
    <row r="342" s="2" customFormat="1">
      <c r="A342" s="38"/>
      <c r="B342" s="39"/>
      <c r="C342" s="40"/>
      <c r="D342" s="222" t="s">
        <v>137</v>
      </c>
      <c r="E342" s="40"/>
      <c r="F342" s="223" t="s">
        <v>1249</v>
      </c>
      <c r="G342" s="40"/>
      <c r="H342" s="40"/>
      <c r="I342" s="219"/>
      <c r="J342" s="40"/>
      <c r="K342" s="40"/>
      <c r="L342" s="44"/>
      <c r="M342" s="220"/>
      <c r="N342" s="221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137</v>
      </c>
      <c r="AU342" s="17" t="s">
        <v>79</v>
      </c>
    </row>
    <row r="343" s="13" customFormat="1">
      <c r="A343" s="13"/>
      <c r="B343" s="225"/>
      <c r="C343" s="226"/>
      <c r="D343" s="217" t="s">
        <v>141</v>
      </c>
      <c r="E343" s="227" t="s">
        <v>28</v>
      </c>
      <c r="F343" s="228" t="s">
        <v>1250</v>
      </c>
      <c r="G343" s="226"/>
      <c r="H343" s="229">
        <v>1.6799999999999999</v>
      </c>
      <c r="I343" s="230"/>
      <c r="J343" s="226"/>
      <c r="K343" s="226"/>
      <c r="L343" s="231"/>
      <c r="M343" s="232"/>
      <c r="N343" s="233"/>
      <c r="O343" s="233"/>
      <c r="P343" s="233"/>
      <c r="Q343" s="233"/>
      <c r="R343" s="233"/>
      <c r="S343" s="233"/>
      <c r="T343" s="23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5" t="s">
        <v>141</v>
      </c>
      <c r="AU343" s="235" t="s">
        <v>79</v>
      </c>
      <c r="AV343" s="13" t="s">
        <v>81</v>
      </c>
      <c r="AW343" s="13" t="s">
        <v>33</v>
      </c>
      <c r="AX343" s="13" t="s">
        <v>79</v>
      </c>
      <c r="AY343" s="235" t="s">
        <v>125</v>
      </c>
    </row>
    <row r="344" s="2" customFormat="1" ht="16.5" customHeight="1">
      <c r="A344" s="38"/>
      <c r="B344" s="39"/>
      <c r="C344" s="204" t="s">
        <v>1251</v>
      </c>
      <c r="D344" s="204" t="s">
        <v>128</v>
      </c>
      <c r="E344" s="205" t="s">
        <v>1252</v>
      </c>
      <c r="F344" s="206" t="s">
        <v>1253</v>
      </c>
      <c r="G344" s="207" t="s">
        <v>131</v>
      </c>
      <c r="H344" s="208">
        <v>5.9500000000000002</v>
      </c>
      <c r="I344" s="209"/>
      <c r="J344" s="210">
        <f>ROUND(I344*H344,2)</f>
        <v>0</v>
      </c>
      <c r="K344" s="206" t="s">
        <v>1254</v>
      </c>
      <c r="L344" s="44"/>
      <c r="M344" s="211" t="s">
        <v>28</v>
      </c>
      <c r="N344" s="212" t="s">
        <v>42</v>
      </c>
      <c r="O344" s="84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15" t="s">
        <v>150</v>
      </c>
      <c r="AT344" s="215" t="s">
        <v>128</v>
      </c>
      <c r="AU344" s="215" t="s">
        <v>79</v>
      </c>
      <c r="AY344" s="17" t="s">
        <v>125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7" t="s">
        <v>79</v>
      </c>
      <c r="BK344" s="216">
        <f>ROUND(I344*H344,2)</f>
        <v>0</v>
      </c>
      <c r="BL344" s="17" t="s">
        <v>150</v>
      </c>
      <c r="BM344" s="215" t="s">
        <v>1255</v>
      </c>
    </row>
    <row r="345" s="2" customFormat="1">
      <c r="A345" s="38"/>
      <c r="B345" s="39"/>
      <c r="C345" s="40"/>
      <c r="D345" s="217" t="s">
        <v>135</v>
      </c>
      <c r="E345" s="40"/>
      <c r="F345" s="218" t="s">
        <v>1256</v>
      </c>
      <c r="G345" s="40"/>
      <c r="H345" s="40"/>
      <c r="I345" s="219"/>
      <c r="J345" s="40"/>
      <c r="K345" s="40"/>
      <c r="L345" s="44"/>
      <c r="M345" s="220"/>
      <c r="N345" s="221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135</v>
      </c>
      <c r="AU345" s="17" t="s">
        <v>79</v>
      </c>
    </row>
    <row r="346" s="2" customFormat="1">
      <c r="A346" s="38"/>
      <c r="B346" s="39"/>
      <c r="C346" s="40"/>
      <c r="D346" s="222" t="s">
        <v>137</v>
      </c>
      <c r="E346" s="40"/>
      <c r="F346" s="223" t="s">
        <v>1257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137</v>
      </c>
      <c r="AU346" s="17" t="s">
        <v>79</v>
      </c>
    </row>
    <row r="347" s="13" customFormat="1">
      <c r="A347" s="13"/>
      <c r="B347" s="225"/>
      <c r="C347" s="226"/>
      <c r="D347" s="217" t="s">
        <v>141</v>
      </c>
      <c r="E347" s="227" t="s">
        <v>28</v>
      </c>
      <c r="F347" s="228" t="s">
        <v>1258</v>
      </c>
      <c r="G347" s="226"/>
      <c r="H347" s="229">
        <v>5.9500000000000002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141</v>
      </c>
      <c r="AU347" s="235" t="s">
        <v>79</v>
      </c>
      <c r="AV347" s="13" t="s">
        <v>81</v>
      </c>
      <c r="AW347" s="13" t="s">
        <v>33</v>
      </c>
      <c r="AX347" s="13" t="s">
        <v>79</v>
      </c>
      <c r="AY347" s="235" t="s">
        <v>125</v>
      </c>
    </row>
    <row r="348" s="2" customFormat="1" ht="16.5" customHeight="1">
      <c r="A348" s="38"/>
      <c r="B348" s="39"/>
      <c r="C348" s="204" t="s">
        <v>1259</v>
      </c>
      <c r="D348" s="204" t="s">
        <v>128</v>
      </c>
      <c r="E348" s="205" t="s">
        <v>1260</v>
      </c>
      <c r="F348" s="206" t="s">
        <v>1261</v>
      </c>
      <c r="G348" s="207" t="s">
        <v>131</v>
      </c>
      <c r="H348" s="208">
        <v>5.04</v>
      </c>
      <c r="I348" s="209"/>
      <c r="J348" s="210">
        <f>ROUND(I348*H348,2)</f>
        <v>0</v>
      </c>
      <c r="K348" s="206" t="s">
        <v>132</v>
      </c>
      <c r="L348" s="44"/>
      <c r="M348" s="211" t="s">
        <v>28</v>
      </c>
      <c r="N348" s="212" t="s">
        <v>42</v>
      </c>
      <c r="O348" s="84"/>
      <c r="P348" s="213">
        <f>O348*H348</f>
        <v>0</v>
      </c>
      <c r="Q348" s="213">
        <v>2.4300000000000002</v>
      </c>
      <c r="R348" s="213">
        <f>Q348*H348</f>
        <v>12.247200000000001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133</v>
      </c>
      <c r="AT348" s="215" t="s">
        <v>128</v>
      </c>
      <c r="AU348" s="215" t="s">
        <v>79</v>
      </c>
      <c r="AY348" s="17" t="s">
        <v>125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79</v>
      </c>
      <c r="BK348" s="216">
        <f>ROUND(I348*H348,2)</f>
        <v>0</v>
      </c>
      <c r="BL348" s="17" t="s">
        <v>133</v>
      </c>
      <c r="BM348" s="215" t="s">
        <v>1262</v>
      </c>
    </row>
    <row r="349" s="2" customFormat="1">
      <c r="A349" s="38"/>
      <c r="B349" s="39"/>
      <c r="C349" s="40"/>
      <c r="D349" s="217" t="s">
        <v>135</v>
      </c>
      <c r="E349" s="40"/>
      <c r="F349" s="218" t="s">
        <v>1261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135</v>
      </c>
      <c r="AU349" s="17" t="s">
        <v>79</v>
      </c>
    </row>
    <row r="350" s="2" customFormat="1">
      <c r="A350" s="38"/>
      <c r="B350" s="39"/>
      <c r="C350" s="40"/>
      <c r="D350" s="222" t="s">
        <v>137</v>
      </c>
      <c r="E350" s="40"/>
      <c r="F350" s="223" t="s">
        <v>1263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137</v>
      </c>
      <c r="AU350" s="17" t="s">
        <v>79</v>
      </c>
    </row>
    <row r="351" s="2" customFormat="1">
      <c r="A351" s="38"/>
      <c r="B351" s="39"/>
      <c r="C351" s="40"/>
      <c r="D351" s="217" t="s">
        <v>139</v>
      </c>
      <c r="E351" s="40"/>
      <c r="F351" s="224" t="s">
        <v>1264</v>
      </c>
      <c r="G351" s="40"/>
      <c r="H351" s="40"/>
      <c r="I351" s="219"/>
      <c r="J351" s="40"/>
      <c r="K351" s="40"/>
      <c r="L351" s="44"/>
      <c r="M351" s="220"/>
      <c r="N351" s="221"/>
      <c r="O351" s="84"/>
      <c r="P351" s="84"/>
      <c r="Q351" s="84"/>
      <c r="R351" s="84"/>
      <c r="S351" s="84"/>
      <c r="T351" s="85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139</v>
      </c>
      <c r="AU351" s="17" t="s">
        <v>79</v>
      </c>
    </row>
    <row r="352" s="13" customFormat="1">
      <c r="A352" s="13"/>
      <c r="B352" s="225"/>
      <c r="C352" s="226"/>
      <c r="D352" s="217" t="s">
        <v>141</v>
      </c>
      <c r="E352" s="227" t="s">
        <v>28</v>
      </c>
      <c r="F352" s="228" t="s">
        <v>1265</v>
      </c>
      <c r="G352" s="226"/>
      <c r="H352" s="229">
        <v>5.04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141</v>
      </c>
      <c r="AU352" s="235" t="s">
        <v>79</v>
      </c>
      <c r="AV352" s="13" t="s">
        <v>81</v>
      </c>
      <c r="AW352" s="13" t="s">
        <v>33</v>
      </c>
      <c r="AX352" s="13" t="s">
        <v>79</v>
      </c>
      <c r="AY352" s="235" t="s">
        <v>125</v>
      </c>
    </row>
    <row r="353" s="2" customFormat="1" ht="16.5" customHeight="1">
      <c r="A353" s="38"/>
      <c r="B353" s="39"/>
      <c r="C353" s="204" t="s">
        <v>1266</v>
      </c>
      <c r="D353" s="204" t="s">
        <v>128</v>
      </c>
      <c r="E353" s="205" t="s">
        <v>1267</v>
      </c>
      <c r="F353" s="206" t="s">
        <v>1268</v>
      </c>
      <c r="G353" s="207" t="s">
        <v>131</v>
      </c>
      <c r="H353" s="208">
        <v>42.802</v>
      </c>
      <c r="I353" s="209"/>
      <c r="J353" s="210">
        <f>ROUND(I353*H353,2)</f>
        <v>0</v>
      </c>
      <c r="K353" s="206" t="s">
        <v>132</v>
      </c>
      <c r="L353" s="44"/>
      <c r="M353" s="211" t="s">
        <v>28</v>
      </c>
      <c r="N353" s="212" t="s">
        <v>42</v>
      </c>
      <c r="O353" s="84"/>
      <c r="P353" s="213">
        <f>O353*H353</f>
        <v>0</v>
      </c>
      <c r="Q353" s="213">
        <v>2.2654999999999998</v>
      </c>
      <c r="R353" s="213">
        <f>Q353*H353</f>
        <v>96.967930999999993</v>
      </c>
      <c r="S353" s="213">
        <v>0</v>
      </c>
      <c r="T353" s="21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5" t="s">
        <v>133</v>
      </c>
      <c r="AT353" s="215" t="s">
        <v>128</v>
      </c>
      <c r="AU353" s="215" t="s">
        <v>79</v>
      </c>
      <c r="AY353" s="17" t="s">
        <v>125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79</v>
      </c>
      <c r="BK353" s="216">
        <f>ROUND(I353*H353,2)</f>
        <v>0</v>
      </c>
      <c r="BL353" s="17" t="s">
        <v>133</v>
      </c>
      <c r="BM353" s="215" t="s">
        <v>1269</v>
      </c>
    </row>
    <row r="354" s="2" customFormat="1">
      <c r="A354" s="38"/>
      <c r="B354" s="39"/>
      <c r="C354" s="40"/>
      <c r="D354" s="217" t="s">
        <v>135</v>
      </c>
      <c r="E354" s="40"/>
      <c r="F354" s="218" t="s">
        <v>1270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135</v>
      </c>
      <c r="AU354" s="17" t="s">
        <v>79</v>
      </c>
    </row>
    <row r="355" s="2" customFormat="1">
      <c r="A355" s="38"/>
      <c r="B355" s="39"/>
      <c r="C355" s="40"/>
      <c r="D355" s="222" t="s">
        <v>137</v>
      </c>
      <c r="E355" s="40"/>
      <c r="F355" s="223" t="s">
        <v>1271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137</v>
      </c>
      <c r="AU355" s="17" t="s">
        <v>79</v>
      </c>
    </row>
    <row r="356" s="13" customFormat="1">
      <c r="A356" s="13"/>
      <c r="B356" s="225"/>
      <c r="C356" s="226"/>
      <c r="D356" s="217" t="s">
        <v>141</v>
      </c>
      <c r="E356" s="227" t="s">
        <v>28</v>
      </c>
      <c r="F356" s="228" t="s">
        <v>1272</v>
      </c>
      <c r="G356" s="226"/>
      <c r="H356" s="229">
        <v>42.802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5" t="s">
        <v>141</v>
      </c>
      <c r="AU356" s="235" t="s">
        <v>79</v>
      </c>
      <c r="AV356" s="13" t="s">
        <v>81</v>
      </c>
      <c r="AW356" s="13" t="s">
        <v>33</v>
      </c>
      <c r="AX356" s="13" t="s">
        <v>79</v>
      </c>
      <c r="AY356" s="235" t="s">
        <v>125</v>
      </c>
    </row>
    <row r="357" s="2" customFormat="1" ht="21.75" customHeight="1">
      <c r="A357" s="38"/>
      <c r="B357" s="39"/>
      <c r="C357" s="204" t="s">
        <v>1273</v>
      </c>
      <c r="D357" s="204" t="s">
        <v>128</v>
      </c>
      <c r="E357" s="205" t="s">
        <v>1274</v>
      </c>
      <c r="F357" s="206" t="s">
        <v>1275</v>
      </c>
      <c r="G357" s="207" t="s">
        <v>293</v>
      </c>
      <c r="H357" s="208">
        <v>52.161999999999999</v>
      </c>
      <c r="I357" s="209"/>
      <c r="J357" s="210">
        <f>ROUND(I357*H357,2)</f>
        <v>0</v>
      </c>
      <c r="K357" s="206" t="s">
        <v>132</v>
      </c>
      <c r="L357" s="44"/>
      <c r="M357" s="211" t="s">
        <v>28</v>
      </c>
      <c r="N357" s="212" t="s">
        <v>42</v>
      </c>
      <c r="O357" s="84"/>
      <c r="P357" s="213">
        <f>O357*H357</f>
        <v>0</v>
      </c>
      <c r="Q357" s="213">
        <v>1.0311999999999999</v>
      </c>
      <c r="R357" s="213">
        <f>Q357*H357</f>
        <v>53.789454399999997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133</v>
      </c>
      <c r="AT357" s="215" t="s">
        <v>128</v>
      </c>
      <c r="AU357" s="215" t="s">
        <v>79</v>
      </c>
      <c r="AY357" s="17" t="s">
        <v>125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79</v>
      </c>
      <c r="BK357" s="216">
        <f>ROUND(I357*H357,2)</f>
        <v>0</v>
      </c>
      <c r="BL357" s="17" t="s">
        <v>133</v>
      </c>
      <c r="BM357" s="215" t="s">
        <v>1276</v>
      </c>
    </row>
    <row r="358" s="2" customFormat="1">
      <c r="A358" s="38"/>
      <c r="B358" s="39"/>
      <c r="C358" s="40"/>
      <c r="D358" s="217" t="s">
        <v>135</v>
      </c>
      <c r="E358" s="40"/>
      <c r="F358" s="218" t="s">
        <v>1277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135</v>
      </c>
      <c r="AU358" s="17" t="s">
        <v>79</v>
      </c>
    </row>
    <row r="359" s="2" customFormat="1">
      <c r="A359" s="38"/>
      <c r="B359" s="39"/>
      <c r="C359" s="40"/>
      <c r="D359" s="222" t="s">
        <v>137</v>
      </c>
      <c r="E359" s="40"/>
      <c r="F359" s="223" t="s">
        <v>1278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137</v>
      </c>
      <c r="AU359" s="17" t="s">
        <v>79</v>
      </c>
    </row>
    <row r="360" s="2" customFormat="1">
      <c r="A360" s="38"/>
      <c r="B360" s="39"/>
      <c r="C360" s="40"/>
      <c r="D360" s="217" t="s">
        <v>139</v>
      </c>
      <c r="E360" s="40"/>
      <c r="F360" s="224" t="s">
        <v>1279</v>
      </c>
      <c r="G360" s="40"/>
      <c r="H360" s="40"/>
      <c r="I360" s="219"/>
      <c r="J360" s="40"/>
      <c r="K360" s="40"/>
      <c r="L360" s="44"/>
      <c r="M360" s="220"/>
      <c r="N360" s="221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139</v>
      </c>
      <c r="AU360" s="17" t="s">
        <v>79</v>
      </c>
    </row>
    <row r="361" s="13" customFormat="1">
      <c r="A361" s="13"/>
      <c r="B361" s="225"/>
      <c r="C361" s="226"/>
      <c r="D361" s="217" t="s">
        <v>141</v>
      </c>
      <c r="E361" s="227" t="s">
        <v>28</v>
      </c>
      <c r="F361" s="228" t="s">
        <v>1280</v>
      </c>
      <c r="G361" s="226"/>
      <c r="H361" s="229">
        <v>7.056</v>
      </c>
      <c r="I361" s="230"/>
      <c r="J361" s="226"/>
      <c r="K361" s="226"/>
      <c r="L361" s="231"/>
      <c r="M361" s="232"/>
      <c r="N361" s="233"/>
      <c r="O361" s="233"/>
      <c r="P361" s="233"/>
      <c r="Q361" s="233"/>
      <c r="R361" s="233"/>
      <c r="S361" s="233"/>
      <c r="T361" s="23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5" t="s">
        <v>141</v>
      </c>
      <c r="AU361" s="235" t="s">
        <v>79</v>
      </c>
      <c r="AV361" s="13" t="s">
        <v>81</v>
      </c>
      <c r="AW361" s="13" t="s">
        <v>33</v>
      </c>
      <c r="AX361" s="13" t="s">
        <v>71</v>
      </c>
      <c r="AY361" s="235" t="s">
        <v>125</v>
      </c>
    </row>
    <row r="362" s="13" customFormat="1">
      <c r="A362" s="13"/>
      <c r="B362" s="225"/>
      <c r="C362" s="226"/>
      <c r="D362" s="217" t="s">
        <v>141</v>
      </c>
      <c r="E362" s="227" t="s">
        <v>28</v>
      </c>
      <c r="F362" s="228" t="s">
        <v>1281</v>
      </c>
      <c r="G362" s="226"/>
      <c r="H362" s="229">
        <v>6.2439999999999998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141</v>
      </c>
      <c r="AU362" s="235" t="s">
        <v>79</v>
      </c>
      <c r="AV362" s="13" t="s">
        <v>81</v>
      </c>
      <c r="AW362" s="13" t="s">
        <v>33</v>
      </c>
      <c r="AX362" s="13" t="s">
        <v>71</v>
      </c>
      <c r="AY362" s="235" t="s">
        <v>125</v>
      </c>
    </row>
    <row r="363" s="13" customFormat="1">
      <c r="A363" s="13"/>
      <c r="B363" s="225"/>
      <c r="C363" s="226"/>
      <c r="D363" s="217" t="s">
        <v>141</v>
      </c>
      <c r="E363" s="227" t="s">
        <v>28</v>
      </c>
      <c r="F363" s="228" t="s">
        <v>1282</v>
      </c>
      <c r="G363" s="226"/>
      <c r="H363" s="229">
        <v>38.862000000000002</v>
      </c>
      <c r="I363" s="230"/>
      <c r="J363" s="226"/>
      <c r="K363" s="226"/>
      <c r="L363" s="231"/>
      <c r="M363" s="232"/>
      <c r="N363" s="233"/>
      <c r="O363" s="233"/>
      <c r="P363" s="233"/>
      <c r="Q363" s="233"/>
      <c r="R363" s="233"/>
      <c r="S363" s="233"/>
      <c r="T363" s="23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5" t="s">
        <v>141</v>
      </c>
      <c r="AU363" s="235" t="s">
        <v>79</v>
      </c>
      <c r="AV363" s="13" t="s">
        <v>81</v>
      </c>
      <c r="AW363" s="13" t="s">
        <v>33</v>
      </c>
      <c r="AX363" s="13" t="s">
        <v>71</v>
      </c>
      <c r="AY363" s="235" t="s">
        <v>125</v>
      </c>
    </row>
    <row r="364" s="15" customFormat="1">
      <c r="A364" s="15"/>
      <c r="B364" s="249"/>
      <c r="C364" s="250"/>
      <c r="D364" s="217" t="s">
        <v>141</v>
      </c>
      <c r="E364" s="251" t="s">
        <v>28</v>
      </c>
      <c r="F364" s="252" t="s">
        <v>321</v>
      </c>
      <c r="G364" s="250"/>
      <c r="H364" s="253">
        <v>52.161999999999999</v>
      </c>
      <c r="I364" s="254"/>
      <c r="J364" s="250"/>
      <c r="K364" s="250"/>
      <c r="L364" s="255"/>
      <c r="M364" s="256"/>
      <c r="N364" s="257"/>
      <c r="O364" s="257"/>
      <c r="P364" s="257"/>
      <c r="Q364" s="257"/>
      <c r="R364" s="257"/>
      <c r="S364" s="257"/>
      <c r="T364" s="25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9" t="s">
        <v>141</v>
      </c>
      <c r="AU364" s="259" t="s">
        <v>79</v>
      </c>
      <c r="AV364" s="15" t="s">
        <v>150</v>
      </c>
      <c r="AW364" s="15" t="s">
        <v>33</v>
      </c>
      <c r="AX364" s="15" t="s">
        <v>79</v>
      </c>
      <c r="AY364" s="259" t="s">
        <v>125</v>
      </c>
    </row>
    <row r="365" s="12" customFormat="1" ht="25.92" customHeight="1">
      <c r="A365" s="12"/>
      <c r="B365" s="188"/>
      <c r="C365" s="189"/>
      <c r="D365" s="190" t="s">
        <v>70</v>
      </c>
      <c r="E365" s="191" t="s">
        <v>164</v>
      </c>
      <c r="F365" s="191" t="s">
        <v>585</v>
      </c>
      <c r="G365" s="189"/>
      <c r="H365" s="189"/>
      <c r="I365" s="192"/>
      <c r="J365" s="193">
        <f>BK365</f>
        <v>0</v>
      </c>
      <c r="K365" s="189"/>
      <c r="L365" s="194"/>
      <c r="M365" s="195"/>
      <c r="N365" s="196"/>
      <c r="O365" s="196"/>
      <c r="P365" s="197">
        <f>SUM(P366:P403)</f>
        <v>0</v>
      </c>
      <c r="Q365" s="196"/>
      <c r="R365" s="197">
        <f>SUM(R366:R403)</f>
        <v>0.103618</v>
      </c>
      <c r="S365" s="196"/>
      <c r="T365" s="198">
        <f>SUM(T366:T403)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9" t="s">
        <v>150</v>
      </c>
      <c r="AT365" s="200" t="s">
        <v>70</v>
      </c>
      <c r="AU365" s="200" t="s">
        <v>71</v>
      </c>
      <c r="AY365" s="199" t="s">
        <v>125</v>
      </c>
      <c r="BK365" s="201">
        <f>SUM(BK366:BK403)</f>
        <v>0</v>
      </c>
    </row>
    <row r="366" s="2" customFormat="1" ht="16.5" customHeight="1">
      <c r="A366" s="38"/>
      <c r="B366" s="39"/>
      <c r="C366" s="204" t="s">
        <v>1283</v>
      </c>
      <c r="D366" s="204" t="s">
        <v>128</v>
      </c>
      <c r="E366" s="205" t="s">
        <v>1284</v>
      </c>
      <c r="F366" s="206" t="s">
        <v>1285</v>
      </c>
      <c r="G366" s="207" t="s">
        <v>554</v>
      </c>
      <c r="H366" s="208">
        <v>290.39999999999998</v>
      </c>
      <c r="I366" s="209"/>
      <c r="J366" s="210">
        <f>ROUND(I366*H366,2)</f>
        <v>0</v>
      </c>
      <c r="K366" s="206" t="s">
        <v>132</v>
      </c>
      <c r="L366" s="44"/>
      <c r="M366" s="211" t="s">
        <v>28</v>
      </c>
      <c r="N366" s="212" t="s">
        <v>42</v>
      </c>
      <c r="O366" s="84"/>
      <c r="P366" s="213">
        <f>O366*H366</f>
        <v>0</v>
      </c>
      <c r="Q366" s="213">
        <v>0</v>
      </c>
      <c r="R366" s="213">
        <f>Q366*H366</f>
        <v>0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133</v>
      </c>
      <c r="AT366" s="215" t="s">
        <v>128</v>
      </c>
      <c r="AU366" s="215" t="s">
        <v>79</v>
      </c>
      <c r="AY366" s="17" t="s">
        <v>125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79</v>
      </c>
      <c r="BK366" s="216">
        <f>ROUND(I366*H366,2)</f>
        <v>0</v>
      </c>
      <c r="BL366" s="17" t="s">
        <v>133</v>
      </c>
      <c r="BM366" s="215" t="s">
        <v>1286</v>
      </c>
    </row>
    <row r="367" s="2" customFormat="1">
      <c r="A367" s="38"/>
      <c r="B367" s="39"/>
      <c r="C367" s="40"/>
      <c r="D367" s="217" t="s">
        <v>135</v>
      </c>
      <c r="E367" s="40"/>
      <c r="F367" s="218" t="s">
        <v>1287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135</v>
      </c>
      <c r="AU367" s="17" t="s">
        <v>79</v>
      </c>
    </row>
    <row r="368" s="2" customFormat="1">
      <c r="A368" s="38"/>
      <c r="B368" s="39"/>
      <c r="C368" s="40"/>
      <c r="D368" s="222" t="s">
        <v>137</v>
      </c>
      <c r="E368" s="40"/>
      <c r="F368" s="223" t="s">
        <v>1288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137</v>
      </c>
      <c r="AU368" s="17" t="s">
        <v>79</v>
      </c>
    </row>
    <row r="369" s="2" customFormat="1">
      <c r="A369" s="38"/>
      <c r="B369" s="39"/>
      <c r="C369" s="40"/>
      <c r="D369" s="217" t="s">
        <v>139</v>
      </c>
      <c r="E369" s="40"/>
      <c r="F369" s="224" t="s">
        <v>1289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139</v>
      </c>
      <c r="AU369" s="17" t="s">
        <v>79</v>
      </c>
    </row>
    <row r="370" s="14" customFormat="1">
      <c r="A370" s="14"/>
      <c r="B370" s="239"/>
      <c r="C370" s="240"/>
      <c r="D370" s="217" t="s">
        <v>141</v>
      </c>
      <c r="E370" s="241" t="s">
        <v>28</v>
      </c>
      <c r="F370" s="242" t="s">
        <v>1290</v>
      </c>
      <c r="G370" s="240"/>
      <c r="H370" s="241" t="s">
        <v>28</v>
      </c>
      <c r="I370" s="243"/>
      <c r="J370" s="240"/>
      <c r="K370" s="240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141</v>
      </c>
      <c r="AU370" s="248" t="s">
        <v>79</v>
      </c>
      <c r="AV370" s="14" t="s">
        <v>79</v>
      </c>
      <c r="AW370" s="14" t="s">
        <v>33</v>
      </c>
      <c r="AX370" s="14" t="s">
        <v>71</v>
      </c>
      <c r="AY370" s="248" t="s">
        <v>125</v>
      </c>
    </row>
    <row r="371" s="13" customFormat="1">
      <c r="A371" s="13"/>
      <c r="B371" s="225"/>
      <c r="C371" s="226"/>
      <c r="D371" s="217" t="s">
        <v>141</v>
      </c>
      <c r="E371" s="227" t="s">
        <v>28</v>
      </c>
      <c r="F371" s="228" t="s">
        <v>1291</v>
      </c>
      <c r="G371" s="226"/>
      <c r="H371" s="229">
        <v>202.19999999999999</v>
      </c>
      <c r="I371" s="230"/>
      <c r="J371" s="226"/>
      <c r="K371" s="226"/>
      <c r="L371" s="231"/>
      <c r="M371" s="232"/>
      <c r="N371" s="233"/>
      <c r="O371" s="233"/>
      <c r="P371" s="233"/>
      <c r="Q371" s="233"/>
      <c r="R371" s="233"/>
      <c r="S371" s="233"/>
      <c r="T371" s="23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5" t="s">
        <v>141</v>
      </c>
      <c r="AU371" s="235" t="s">
        <v>79</v>
      </c>
      <c r="AV371" s="13" t="s">
        <v>81</v>
      </c>
      <c r="AW371" s="13" t="s">
        <v>33</v>
      </c>
      <c r="AX371" s="13" t="s">
        <v>71</v>
      </c>
      <c r="AY371" s="235" t="s">
        <v>125</v>
      </c>
    </row>
    <row r="372" s="13" customFormat="1">
      <c r="A372" s="13"/>
      <c r="B372" s="225"/>
      <c r="C372" s="226"/>
      <c r="D372" s="217" t="s">
        <v>141</v>
      </c>
      <c r="E372" s="227" t="s">
        <v>28</v>
      </c>
      <c r="F372" s="228" t="s">
        <v>1292</v>
      </c>
      <c r="G372" s="226"/>
      <c r="H372" s="229">
        <v>35</v>
      </c>
      <c r="I372" s="230"/>
      <c r="J372" s="226"/>
      <c r="K372" s="226"/>
      <c r="L372" s="231"/>
      <c r="M372" s="232"/>
      <c r="N372" s="233"/>
      <c r="O372" s="233"/>
      <c r="P372" s="233"/>
      <c r="Q372" s="233"/>
      <c r="R372" s="233"/>
      <c r="S372" s="233"/>
      <c r="T372" s="23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5" t="s">
        <v>141</v>
      </c>
      <c r="AU372" s="235" t="s">
        <v>79</v>
      </c>
      <c r="AV372" s="13" t="s">
        <v>81</v>
      </c>
      <c r="AW372" s="13" t="s">
        <v>33</v>
      </c>
      <c r="AX372" s="13" t="s">
        <v>71</v>
      </c>
      <c r="AY372" s="235" t="s">
        <v>125</v>
      </c>
    </row>
    <row r="373" s="13" customFormat="1">
      <c r="A373" s="13"/>
      <c r="B373" s="225"/>
      <c r="C373" s="226"/>
      <c r="D373" s="217" t="s">
        <v>141</v>
      </c>
      <c r="E373" s="227" t="s">
        <v>28</v>
      </c>
      <c r="F373" s="228" t="s">
        <v>1293</v>
      </c>
      <c r="G373" s="226"/>
      <c r="H373" s="229">
        <v>53.200000000000003</v>
      </c>
      <c r="I373" s="230"/>
      <c r="J373" s="226"/>
      <c r="K373" s="226"/>
      <c r="L373" s="231"/>
      <c r="M373" s="232"/>
      <c r="N373" s="233"/>
      <c r="O373" s="233"/>
      <c r="P373" s="233"/>
      <c r="Q373" s="233"/>
      <c r="R373" s="233"/>
      <c r="S373" s="233"/>
      <c r="T373" s="23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5" t="s">
        <v>141</v>
      </c>
      <c r="AU373" s="235" t="s">
        <v>79</v>
      </c>
      <c r="AV373" s="13" t="s">
        <v>81</v>
      </c>
      <c r="AW373" s="13" t="s">
        <v>33</v>
      </c>
      <c r="AX373" s="13" t="s">
        <v>71</v>
      </c>
      <c r="AY373" s="235" t="s">
        <v>125</v>
      </c>
    </row>
    <row r="374" s="15" customFormat="1">
      <c r="A374" s="15"/>
      <c r="B374" s="249"/>
      <c r="C374" s="250"/>
      <c r="D374" s="217" t="s">
        <v>141</v>
      </c>
      <c r="E374" s="251" t="s">
        <v>28</v>
      </c>
      <c r="F374" s="252" t="s">
        <v>321</v>
      </c>
      <c r="G374" s="250"/>
      <c r="H374" s="253">
        <v>290.39999999999998</v>
      </c>
      <c r="I374" s="254"/>
      <c r="J374" s="250"/>
      <c r="K374" s="250"/>
      <c r="L374" s="255"/>
      <c r="M374" s="256"/>
      <c r="N374" s="257"/>
      <c r="O374" s="257"/>
      <c r="P374" s="257"/>
      <c r="Q374" s="257"/>
      <c r="R374" s="257"/>
      <c r="S374" s="257"/>
      <c r="T374" s="258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9" t="s">
        <v>141</v>
      </c>
      <c r="AU374" s="259" t="s">
        <v>79</v>
      </c>
      <c r="AV374" s="15" t="s">
        <v>150</v>
      </c>
      <c r="AW374" s="15" t="s">
        <v>33</v>
      </c>
      <c r="AX374" s="15" t="s">
        <v>79</v>
      </c>
      <c r="AY374" s="259" t="s">
        <v>125</v>
      </c>
    </row>
    <row r="375" s="2" customFormat="1" ht="16.5" customHeight="1">
      <c r="A375" s="38"/>
      <c r="B375" s="39"/>
      <c r="C375" s="204" t="s">
        <v>1294</v>
      </c>
      <c r="D375" s="204" t="s">
        <v>128</v>
      </c>
      <c r="E375" s="205" t="s">
        <v>1295</v>
      </c>
      <c r="F375" s="206" t="s">
        <v>1296</v>
      </c>
      <c r="G375" s="207" t="s">
        <v>293</v>
      </c>
      <c r="H375" s="208">
        <v>145.19999999999999</v>
      </c>
      <c r="I375" s="209"/>
      <c r="J375" s="210">
        <f>ROUND(I375*H375,2)</f>
        <v>0</v>
      </c>
      <c r="K375" s="206" t="s">
        <v>132</v>
      </c>
      <c r="L375" s="44"/>
      <c r="M375" s="211" t="s">
        <v>28</v>
      </c>
      <c r="N375" s="212" t="s">
        <v>42</v>
      </c>
      <c r="O375" s="84"/>
      <c r="P375" s="213">
        <f>O375*H375</f>
        <v>0</v>
      </c>
      <c r="Q375" s="213">
        <v>0</v>
      </c>
      <c r="R375" s="213">
        <f>Q375*H375</f>
        <v>0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133</v>
      </c>
      <c r="AT375" s="215" t="s">
        <v>128</v>
      </c>
      <c r="AU375" s="215" t="s">
        <v>79</v>
      </c>
      <c r="AY375" s="17" t="s">
        <v>125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79</v>
      </c>
      <c r="BK375" s="216">
        <f>ROUND(I375*H375,2)</f>
        <v>0</v>
      </c>
      <c r="BL375" s="17" t="s">
        <v>133</v>
      </c>
      <c r="BM375" s="215" t="s">
        <v>1297</v>
      </c>
    </row>
    <row r="376" s="2" customFormat="1">
      <c r="A376" s="38"/>
      <c r="B376" s="39"/>
      <c r="C376" s="40"/>
      <c r="D376" s="217" t="s">
        <v>135</v>
      </c>
      <c r="E376" s="40"/>
      <c r="F376" s="218" t="s">
        <v>1298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135</v>
      </c>
      <c r="AU376" s="17" t="s">
        <v>79</v>
      </c>
    </row>
    <row r="377" s="2" customFormat="1">
      <c r="A377" s="38"/>
      <c r="B377" s="39"/>
      <c r="C377" s="40"/>
      <c r="D377" s="222" t="s">
        <v>137</v>
      </c>
      <c r="E377" s="40"/>
      <c r="F377" s="223" t="s">
        <v>1299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137</v>
      </c>
      <c r="AU377" s="17" t="s">
        <v>79</v>
      </c>
    </row>
    <row r="378" s="14" customFormat="1">
      <c r="A378" s="14"/>
      <c r="B378" s="239"/>
      <c r="C378" s="240"/>
      <c r="D378" s="217" t="s">
        <v>141</v>
      </c>
      <c r="E378" s="241" t="s">
        <v>28</v>
      </c>
      <c r="F378" s="242" t="s">
        <v>1290</v>
      </c>
      <c r="G378" s="240"/>
      <c r="H378" s="241" t="s">
        <v>28</v>
      </c>
      <c r="I378" s="243"/>
      <c r="J378" s="240"/>
      <c r="K378" s="240"/>
      <c r="L378" s="244"/>
      <c r="M378" s="245"/>
      <c r="N378" s="246"/>
      <c r="O378" s="246"/>
      <c r="P378" s="246"/>
      <c r="Q378" s="246"/>
      <c r="R378" s="246"/>
      <c r="S378" s="246"/>
      <c r="T378" s="24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8" t="s">
        <v>141</v>
      </c>
      <c r="AU378" s="248" t="s">
        <v>79</v>
      </c>
      <c r="AV378" s="14" t="s">
        <v>79</v>
      </c>
      <c r="AW378" s="14" t="s">
        <v>33</v>
      </c>
      <c r="AX378" s="14" t="s">
        <v>71</v>
      </c>
      <c r="AY378" s="248" t="s">
        <v>125</v>
      </c>
    </row>
    <row r="379" s="13" customFormat="1">
      <c r="A379" s="13"/>
      <c r="B379" s="225"/>
      <c r="C379" s="226"/>
      <c r="D379" s="217" t="s">
        <v>141</v>
      </c>
      <c r="E379" s="227" t="s">
        <v>28</v>
      </c>
      <c r="F379" s="228" t="s">
        <v>1300</v>
      </c>
      <c r="G379" s="226"/>
      <c r="H379" s="229">
        <v>101.09999999999999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141</v>
      </c>
      <c r="AU379" s="235" t="s">
        <v>79</v>
      </c>
      <c r="AV379" s="13" t="s">
        <v>81</v>
      </c>
      <c r="AW379" s="13" t="s">
        <v>33</v>
      </c>
      <c r="AX379" s="13" t="s">
        <v>71</v>
      </c>
      <c r="AY379" s="235" t="s">
        <v>125</v>
      </c>
    </row>
    <row r="380" s="13" customFormat="1">
      <c r="A380" s="13"/>
      <c r="B380" s="225"/>
      <c r="C380" s="226"/>
      <c r="D380" s="217" t="s">
        <v>141</v>
      </c>
      <c r="E380" s="227" t="s">
        <v>28</v>
      </c>
      <c r="F380" s="228" t="s">
        <v>1301</v>
      </c>
      <c r="G380" s="226"/>
      <c r="H380" s="229">
        <v>17.5</v>
      </c>
      <c r="I380" s="230"/>
      <c r="J380" s="226"/>
      <c r="K380" s="226"/>
      <c r="L380" s="231"/>
      <c r="M380" s="232"/>
      <c r="N380" s="233"/>
      <c r="O380" s="233"/>
      <c r="P380" s="233"/>
      <c r="Q380" s="233"/>
      <c r="R380" s="233"/>
      <c r="S380" s="233"/>
      <c r="T380" s="23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5" t="s">
        <v>141</v>
      </c>
      <c r="AU380" s="235" t="s">
        <v>79</v>
      </c>
      <c r="AV380" s="13" t="s">
        <v>81</v>
      </c>
      <c r="AW380" s="13" t="s">
        <v>33</v>
      </c>
      <c r="AX380" s="13" t="s">
        <v>71</v>
      </c>
      <c r="AY380" s="235" t="s">
        <v>125</v>
      </c>
    </row>
    <row r="381" s="13" customFormat="1">
      <c r="A381" s="13"/>
      <c r="B381" s="225"/>
      <c r="C381" s="226"/>
      <c r="D381" s="217" t="s">
        <v>141</v>
      </c>
      <c r="E381" s="227" t="s">
        <v>28</v>
      </c>
      <c r="F381" s="228" t="s">
        <v>1302</v>
      </c>
      <c r="G381" s="226"/>
      <c r="H381" s="229">
        <v>26.600000000000001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141</v>
      </c>
      <c r="AU381" s="235" t="s">
        <v>79</v>
      </c>
      <c r="AV381" s="13" t="s">
        <v>81</v>
      </c>
      <c r="AW381" s="13" t="s">
        <v>33</v>
      </c>
      <c r="AX381" s="13" t="s">
        <v>71</v>
      </c>
      <c r="AY381" s="235" t="s">
        <v>125</v>
      </c>
    </row>
    <row r="382" s="15" customFormat="1">
      <c r="A382" s="15"/>
      <c r="B382" s="249"/>
      <c r="C382" s="250"/>
      <c r="D382" s="217" t="s">
        <v>141</v>
      </c>
      <c r="E382" s="251" t="s">
        <v>28</v>
      </c>
      <c r="F382" s="252" t="s">
        <v>321</v>
      </c>
      <c r="G382" s="250"/>
      <c r="H382" s="253">
        <v>145.19999999999999</v>
      </c>
      <c r="I382" s="254"/>
      <c r="J382" s="250"/>
      <c r="K382" s="250"/>
      <c r="L382" s="255"/>
      <c r="M382" s="256"/>
      <c r="N382" s="257"/>
      <c r="O382" s="257"/>
      <c r="P382" s="257"/>
      <c r="Q382" s="257"/>
      <c r="R382" s="257"/>
      <c r="S382" s="257"/>
      <c r="T382" s="25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9" t="s">
        <v>141</v>
      </c>
      <c r="AU382" s="259" t="s">
        <v>79</v>
      </c>
      <c r="AV382" s="15" t="s">
        <v>150</v>
      </c>
      <c r="AW382" s="15" t="s">
        <v>33</v>
      </c>
      <c r="AX382" s="15" t="s">
        <v>79</v>
      </c>
      <c r="AY382" s="259" t="s">
        <v>125</v>
      </c>
    </row>
    <row r="383" s="2" customFormat="1" ht="16.5" customHeight="1">
      <c r="A383" s="38"/>
      <c r="B383" s="39"/>
      <c r="C383" s="204" t="s">
        <v>1303</v>
      </c>
      <c r="D383" s="204" t="s">
        <v>128</v>
      </c>
      <c r="E383" s="205" t="s">
        <v>1304</v>
      </c>
      <c r="F383" s="206" t="s">
        <v>1305</v>
      </c>
      <c r="G383" s="207" t="s">
        <v>554</v>
      </c>
      <c r="H383" s="208">
        <v>145.19999999999999</v>
      </c>
      <c r="I383" s="209"/>
      <c r="J383" s="210">
        <f>ROUND(I383*H383,2)</f>
        <v>0</v>
      </c>
      <c r="K383" s="206" t="s">
        <v>132</v>
      </c>
      <c r="L383" s="44"/>
      <c r="M383" s="211" t="s">
        <v>28</v>
      </c>
      <c r="N383" s="212" t="s">
        <v>42</v>
      </c>
      <c r="O383" s="84"/>
      <c r="P383" s="213">
        <f>O383*H383</f>
        <v>0</v>
      </c>
      <c r="Q383" s="213">
        <v>0.00034000000000000002</v>
      </c>
      <c r="R383" s="213">
        <f>Q383*H383</f>
        <v>0.049368000000000002</v>
      </c>
      <c r="S383" s="213">
        <v>0</v>
      </c>
      <c r="T383" s="214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5" t="s">
        <v>150</v>
      </c>
      <c r="AT383" s="215" t="s">
        <v>128</v>
      </c>
      <c r="AU383" s="215" t="s">
        <v>79</v>
      </c>
      <c r="AY383" s="17" t="s">
        <v>125</v>
      </c>
      <c r="BE383" s="216">
        <f>IF(N383="základní",J383,0)</f>
        <v>0</v>
      </c>
      <c r="BF383" s="216">
        <f>IF(N383="snížená",J383,0)</f>
        <v>0</v>
      </c>
      <c r="BG383" s="216">
        <f>IF(N383="zákl. přenesená",J383,0)</f>
        <v>0</v>
      </c>
      <c r="BH383" s="216">
        <f>IF(N383="sníž. přenesená",J383,0)</f>
        <v>0</v>
      </c>
      <c r="BI383" s="216">
        <f>IF(N383="nulová",J383,0)</f>
        <v>0</v>
      </c>
      <c r="BJ383" s="17" t="s">
        <v>79</v>
      </c>
      <c r="BK383" s="216">
        <f>ROUND(I383*H383,2)</f>
        <v>0</v>
      </c>
      <c r="BL383" s="17" t="s">
        <v>150</v>
      </c>
      <c r="BM383" s="215" t="s">
        <v>1306</v>
      </c>
    </row>
    <row r="384" s="2" customFormat="1">
      <c r="A384" s="38"/>
      <c r="B384" s="39"/>
      <c r="C384" s="40"/>
      <c r="D384" s="217" t="s">
        <v>135</v>
      </c>
      <c r="E384" s="40"/>
      <c r="F384" s="218" t="s">
        <v>1307</v>
      </c>
      <c r="G384" s="40"/>
      <c r="H384" s="40"/>
      <c r="I384" s="219"/>
      <c r="J384" s="40"/>
      <c r="K384" s="40"/>
      <c r="L384" s="44"/>
      <c r="M384" s="220"/>
      <c r="N384" s="221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135</v>
      </c>
      <c r="AU384" s="17" t="s">
        <v>79</v>
      </c>
    </row>
    <row r="385" s="2" customFormat="1">
      <c r="A385" s="38"/>
      <c r="B385" s="39"/>
      <c r="C385" s="40"/>
      <c r="D385" s="222" t="s">
        <v>137</v>
      </c>
      <c r="E385" s="40"/>
      <c r="F385" s="223" t="s">
        <v>1308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137</v>
      </c>
      <c r="AU385" s="17" t="s">
        <v>79</v>
      </c>
    </row>
    <row r="386" s="13" customFormat="1">
      <c r="A386" s="13"/>
      <c r="B386" s="225"/>
      <c r="C386" s="226"/>
      <c r="D386" s="217" t="s">
        <v>141</v>
      </c>
      <c r="E386" s="227" t="s">
        <v>28</v>
      </c>
      <c r="F386" s="228" t="s">
        <v>1309</v>
      </c>
      <c r="G386" s="226"/>
      <c r="H386" s="229">
        <v>145.19999999999999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141</v>
      </c>
      <c r="AU386" s="235" t="s">
        <v>79</v>
      </c>
      <c r="AV386" s="13" t="s">
        <v>81</v>
      </c>
      <c r="AW386" s="13" t="s">
        <v>33</v>
      </c>
      <c r="AX386" s="13" t="s">
        <v>79</v>
      </c>
      <c r="AY386" s="235" t="s">
        <v>125</v>
      </c>
    </row>
    <row r="387" s="2" customFormat="1" ht="16.5" customHeight="1">
      <c r="A387" s="38"/>
      <c r="B387" s="39"/>
      <c r="C387" s="204" t="s">
        <v>1310</v>
      </c>
      <c r="D387" s="204" t="s">
        <v>128</v>
      </c>
      <c r="E387" s="205" t="s">
        <v>1311</v>
      </c>
      <c r="F387" s="206" t="s">
        <v>1312</v>
      </c>
      <c r="G387" s="207" t="s">
        <v>554</v>
      </c>
      <c r="H387" s="208">
        <v>175</v>
      </c>
      <c r="I387" s="209"/>
      <c r="J387" s="210">
        <f>ROUND(I387*H387,2)</f>
        <v>0</v>
      </c>
      <c r="K387" s="206" t="s">
        <v>132</v>
      </c>
      <c r="L387" s="44"/>
      <c r="M387" s="211" t="s">
        <v>28</v>
      </c>
      <c r="N387" s="212" t="s">
        <v>42</v>
      </c>
      <c r="O387" s="84"/>
      <c r="P387" s="213">
        <f>O387*H387</f>
        <v>0</v>
      </c>
      <c r="Q387" s="213">
        <v>0.00031</v>
      </c>
      <c r="R387" s="213">
        <f>Q387*H387</f>
        <v>0.05425</v>
      </c>
      <c r="S387" s="213">
        <v>0</v>
      </c>
      <c r="T387" s="21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5" t="s">
        <v>150</v>
      </c>
      <c r="AT387" s="215" t="s">
        <v>128</v>
      </c>
      <c r="AU387" s="215" t="s">
        <v>79</v>
      </c>
      <c r="AY387" s="17" t="s">
        <v>125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7" t="s">
        <v>79</v>
      </c>
      <c r="BK387" s="216">
        <f>ROUND(I387*H387,2)</f>
        <v>0</v>
      </c>
      <c r="BL387" s="17" t="s">
        <v>150</v>
      </c>
      <c r="BM387" s="215" t="s">
        <v>1313</v>
      </c>
    </row>
    <row r="388" s="2" customFormat="1">
      <c r="A388" s="38"/>
      <c r="B388" s="39"/>
      <c r="C388" s="40"/>
      <c r="D388" s="217" t="s">
        <v>135</v>
      </c>
      <c r="E388" s="40"/>
      <c r="F388" s="218" t="s">
        <v>1314</v>
      </c>
      <c r="G388" s="40"/>
      <c r="H388" s="40"/>
      <c r="I388" s="219"/>
      <c r="J388" s="40"/>
      <c r="K388" s="40"/>
      <c r="L388" s="44"/>
      <c r="M388" s="220"/>
      <c r="N388" s="22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135</v>
      </c>
      <c r="AU388" s="17" t="s">
        <v>79</v>
      </c>
    </row>
    <row r="389" s="2" customFormat="1">
      <c r="A389" s="38"/>
      <c r="B389" s="39"/>
      <c r="C389" s="40"/>
      <c r="D389" s="222" t="s">
        <v>137</v>
      </c>
      <c r="E389" s="40"/>
      <c r="F389" s="223" t="s">
        <v>1315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137</v>
      </c>
      <c r="AU389" s="17" t="s">
        <v>79</v>
      </c>
    </row>
    <row r="390" s="14" customFormat="1">
      <c r="A390" s="14"/>
      <c r="B390" s="239"/>
      <c r="C390" s="240"/>
      <c r="D390" s="217" t="s">
        <v>141</v>
      </c>
      <c r="E390" s="241" t="s">
        <v>28</v>
      </c>
      <c r="F390" s="242" t="s">
        <v>1316</v>
      </c>
      <c r="G390" s="240"/>
      <c r="H390" s="241" t="s">
        <v>28</v>
      </c>
      <c r="I390" s="243"/>
      <c r="J390" s="240"/>
      <c r="K390" s="240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141</v>
      </c>
      <c r="AU390" s="248" t="s">
        <v>79</v>
      </c>
      <c r="AV390" s="14" t="s">
        <v>79</v>
      </c>
      <c r="AW390" s="14" t="s">
        <v>33</v>
      </c>
      <c r="AX390" s="14" t="s">
        <v>71</v>
      </c>
      <c r="AY390" s="248" t="s">
        <v>125</v>
      </c>
    </row>
    <row r="391" s="13" customFormat="1">
      <c r="A391" s="13"/>
      <c r="B391" s="225"/>
      <c r="C391" s="226"/>
      <c r="D391" s="217" t="s">
        <v>141</v>
      </c>
      <c r="E391" s="227" t="s">
        <v>28</v>
      </c>
      <c r="F391" s="228" t="s">
        <v>1317</v>
      </c>
      <c r="G391" s="226"/>
      <c r="H391" s="229">
        <v>29.800000000000001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141</v>
      </c>
      <c r="AU391" s="235" t="s">
        <v>79</v>
      </c>
      <c r="AV391" s="13" t="s">
        <v>81</v>
      </c>
      <c r="AW391" s="13" t="s">
        <v>33</v>
      </c>
      <c r="AX391" s="13" t="s">
        <v>71</v>
      </c>
      <c r="AY391" s="235" t="s">
        <v>125</v>
      </c>
    </row>
    <row r="392" s="13" customFormat="1">
      <c r="A392" s="13"/>
      <c r="B392" s="225"/>
      <c r="C392" s="226"/>
      <c r="D392" s="217" t="s">
        <v>141</v>
      </c>
      <c r="E392" s="227" t="s">
        <v>28</v>
      </c>
      <c r="F392" s="228" t="s">
        <v>1318</v>
      </c>
      <c r="G392" s="226"/>
      <c r="H392" s="229">
        <v>145.19999999999999</v>
      </c>
      <c r="I392" s="230"/>
      <c r="J392" s="226"/>
      <c r="K392" s="226"/>
      <c r="L392" s="231"/>
      <c r="M392" s="232"/>
      <c r="N392" s="233"/>
      <c r="O392" s="233"/>
      <c r="P392" s="233"/>
      <c r="Q392" s="233"/>
      <c r="R392" s="233"/>
      <c r="S392" s="233"/>
      <c r="T392" s="23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5" t="s">
        <v>141</v>
      </c>
      <c r="AU392" s="235" t="s">
        <v>79</v>
      </c>
      <c r="AV392" s="13" t="s">
        <v>81</v>
      </c>
      <c r="AW392" s="13" t="s">
        <v>33</v>
      </c>
      <c r="AX392" s="13" t="s">
        <v>71</v>
      </c>
      <c r="AY392" s="235" t="s">
        <v>125</v>
      </c>
    </row>
    <row r="393" s="15" customFormat="1">
      <c r="A393" s="15"/>
      <c r="B393" s="249"/>
      <c r="C393" s="250"/>
      <c r="D393" s="217" t="s">
        <v>141</v>
      </c>
      <c r="E393" s="251" t="s">
        <v>28</v>
      </c>
      <c r="F393" s="252" t="s">
        <v>321</v>
      </c>
      <c r="G393" s="250"/>
      <c r="H393" s="253">
        <v>175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9" t="s">
        <v>141</v>
      </c>
      <c r="AU393" s="259" t="s">
        <v>79</v>
      </c>
      <c r="AV393" s="15" t="s">
        <v>150</v>
      </c>
      <c r="AW393" s="15" t="s">
        <v>33</v>
      </c>
      <c r="AX393" s="15" t="s">
        <v>79</v>
      </c>
      <c r="AY393" s="259" t="s">
        <v>125</v>
      </c>
    </row>
    <row r="394" s="2" customFormat="1" ht="21.75" customHeight="1">
      <c r="A394" s="38"/>
      <c r="B394" s="39"/>
      <c r="C394" s="204" t="s">
        <v>1319</v>
      </c>
      <c r="D394" s="204" t="s">
        <v>128</v>
      </c>
      <c r="E394" s="205" t="s">
        <v>1320</v>
      </c>
      <c r="F394" s="206" t="s">
        <v>1321</v>
      </c>
      <c r="G394" s="207" t="s">
        <v>293</v>
      </c>
      <c r="H394" s="208">
        <v>175</v>
      </c>
      <c r="I394" s="209"/>
      <c r="J394" s="210">
        <f>ROUND(I394*H394,2)</f>
        <v>0</v>
      </c>
      <c r="K394" s="206" t="s">
        <v>132</v>
      </c>
      <c r="L394" s="44"/>
      <c r="M394" s="211" t="s">
        <v>28</v>
      </c>
      <c r="N394" s="212" t="s">
        <v>42</v>
      </c>
      <c r="O394" s="84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150</v>
      </c>
      <c r="AT394" s="215" t="s">
        <v>128</v>
      </c>
      <c r="AU394" s="215" t="s">
        <v>79</v>
      </c>
      <c r="AY394" s="17" t="s">
        <v>125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79</v>
      </c>
      <c r="BK394" s="216">
        <f>ROUND(I394*H394,2)</f>
        <v>0</v>
      </c>
      <c r="BL394" s="17" t="s">
        <v>150</v>
      </c>
      <c r="BM394" s="215" t="s">
        <v>1322</v>
      </c>
    </row>
    <row r="395" s="2" customFormat="1">
      <c r="A395" s="38"/>
      <c r="B395" s="39"/>
      <c r="C395" s="40"/>
      <c r="D395" s="217" t="s">
        <v>135</v>
      </c>
      <c r="E395" s="40"/>
      <c r="F395" s="218" t="s">
        <v>1323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135</v>
      </c>
      <c r="AU395" s="17" t="s">
        <v>79</v>
      </c>
    </row>
    <row r="396" s="2" customFormat="1">
      <c r="A396" s="38"/>
      <c r="B396" s="39"/>
      <c r="C396" s="40"/>
      <c r="D396" s="222" t="s">
        <v>137</v>
      </c>
      <c r="E396" s="40"/>
      <c r="F396" s="223" t="s">
        <v>1324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137</v>
      </c>
      <c r="AU396" s="17" t="s">
        <v>79</v>
      </c>
    </row>
    <row r="397" s="13" customFormat="1">
      <c r="A397" s="13"/>
      <c r="B397" s="225"/>
      <c r="C397" s="226"/>
      <c r="D397" s="217" t="s">
        <v>141</v>
      </c>
      <c r="E397" s="227" t="s">
        <v>28</v>
      </c>
      <c r="F397" s="228" t="s">
        <v>1317</v>
      </c>
      <c r="G397" s="226"/>
      <c r="H397" s="229">
        <v>29.800000000000001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141</v>
      </c>
      <c r="AU397" s="235" t="s">
        <v>79</v>
      </c>
      <c r="AV397" s="13" t="s">
        <v>81</v>
      </c>
      <c r="AW397" s="13" t="s">
        <v>33</v>
      </c>
      <c r="AX397" s="13" t="s">
        <v>71</v>
      </c>
      <c r="AY397" s="235" t="s">
        <v>125</v>
      </c>
    </row>
    <row r="398" s="13" customFormat="1">
      <c r="A398" s="13"/>
      <c r="B398" s="225"/>
      <c r="C398" s="226"/>
      <c r="D398" s="217" t="s">
        <v>141</v>
      </c>
      <c r="E398" s="227" t="s">
        <v>28</v>
      </c>
      <c r="F398" s="228" t="s">
        <v>1325</v>
      </c>
      <c r="G398" s="226"/>
      <c r="H398" s="229">
        <v>145.19999999999999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141</v>
      </c>
      <c r="AU398" s="235" t="s">
        <v>79</v>
      </c>
      <c r="AV398" s="13" t="s">
        <v>81</v>
      </c>
      <c r="AW398" s="13" t="s">
        <v>33</v>
      </c>
      <c r="AX398" s="13" t="s">
        <v>71</v>
      </c>
      <c r="AY398" s="235" t="s">
        <v>125</v>
      </c>
    </row>
    <row r="399" s="15" customFormat="1">
      <c r="A399" s="15"/>
      <c r="B399" s="249"/>
      <c r="C399" s="250"/>
      <c r="D399" s="217" t="s">
        <v>141</v>
      </c>
      <c r="E399" s="251" t="s">
        <v>28</v>
      </c>
      <c r="F399" s="252" t="s">
        <v>321</v>
      </c>
      <c r="G399" s="250"/>
      <c r="H399" s="253">
        <v>175</v>
      </c>
      <c r="I399" s="254"/>
      <c r="J399" s="250"/>
      <c r="K399" s="250"/>
      <c r="L399" s="255"/>
      <c r="M399" s="256"/>
      <c r="N399" s="257"/>
      <c r="O399" s="257"/>
      <c r="P399" s="257"/>
      <c r="Q399" s="257"/>
      <c r="R399" s="257"/>
      <c r="S399" s="257"/>
      <c r="T399" s="25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9" t="s">
        <v>141</v>
      </c>
      <c r="AU399" s="259" t="s">
        <v>79</v>
      </c>
      <c r="AV399" s="15" t="s">
        <v>150</v>
      </c>
      <c r="AW399" s="15" t="s">
        <v>33</v>
      </c>
      <c r="AX399" s="15" t="s">
        <v>79</v>
      </c>
      <c r="AY399" s="259" t="s">
        <v>125</v>
      </c>
    </row>
    <row r="400" s="2" customFormat="1" ht="16.5" customHeight="1">
      <c r="A400" s="38"/>
      <c r="B400" s="39"/>
      <c r="C400" s="204" t="s">
        <v>1326</v>
      </c>
      <c r="D400" s="204" t="s">
        <v>128</v>
      </c>
      <c r="E400" s="205" t="s">
        <v>1327</v>
      </c>
      <c r="F400" s="206" t="s">
        <v>1328</v>
      </c>
      <c r="G400" s="207" t="s">
        <v>293</v>
      </c>
      <c r="H400" s="208">
        <v>29.800000000000001</v>
      </c>
      <c r="I400" s="209"/>
      <c r="J400" s="210">
        <f>ROUND(I400*H400,2)</f>
        <v>0</v>
      </c>
      <c r="K400" s="206" t="s">
        <v>132</v>
      </c>
      <c r="L400" s="44"/>
      <c r="M400" s="211" t="s">
        <v>28</v>
      </c>
      <c r="N400" s="212" t="s">
        <v>42</v>
      </c>
      <c r="O400" s="84"/>
      <c r="P400" s="213">
        <f>O400*H400</f>
        <v>0</v>
      </c>
      <c r="Q400" s="213">
        <v>0</v>
      </c>
      <c r="R400" s="213">
        <f>Q400*H400</f>
        <v>0</v>
      </c>
      <c r="S400" s="213">
        <v>0</v>
      </c>
      <c r="T400" s="21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5" t="s">
        <v>150</v>
      </c>
      <c r="AT400" s="215" t="s">
        <v>128</v>
      </c>
      <c r="AU400" s="215" t="s">
        <v>79</v>
      </c>
      <c r="AY400" s="17" t="s">
        <v>125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7" t="s">
        <v>79</v>
      </c>
      <c r="BK400" s="216">
        <f>ROUND(I400*H400,2)</f>
        <v>0</v>
      </c>
      <c r="BL400" s="17" t="s">
        <v>150</v>
      </c>
      <c r="BM400" s="215" t="s">
        <v>1329</v>
      </c>
    </row>
    <row r="401" s="2" customFormat="1">
      <c r="A401" s="38"/>
      <c r="B401" s="39"/>
      <c r="C401" s="40"/>
      <c r="D401" s="217" t="s">
        <v>135</v>
      </c>
      <c r="E401" s="40"/>
      <c r="F401" s="218" t="s">
        <v>1330</v>
      </c>
      <c r="G401" s="40"/>
      <c r="H401" s="40"/>
      <c r="I401" s="219"/>
      <c r="J401" s="40"/>
      <c r="K401" s="40"/>
      <c r="L401" s="44"/>
      <c r="M401" s="220"/>
      <c r="N401" s="221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135</v>
      </c>
      <c r="AU401" s="17" t="s">
        <v>79</v>
      </c>
    </row>
    <row r="402" s="2" customFormat="1">
      <c r="A402" s="38"/>
      <c r="B402" s="39"/>
      <c r="C402" s="40"/>
      <c r="D402" s="222" t="s">
        <v>137</v>
      </c>
      <c r="E402" s="40"/>
      <c r="F402" s="223" t="s">
        <v>1331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137</v>
      </c>
      <c r="AU402" s="17" t="s">
        <v>79</v>
      </c>
    </row>
    <row r="403" s="13" customFormat="1">
      <c r="A403" s="13"/>
      <c r="B403" s="225"/>
      <c r="C403" s="226"/>
      <c r="D403" s="217" t="s">
        <v>141</v>
      </c>
      <c r="E403" s="227" t="s">
        <v>28</v>
      </c>
      <c r="F403" s="228" t="s">
        <v>1317</v>
      </c>
      <c r="G403" s="226"/>
      <c r="H403" s="229">
        <v>29.800000000000001</v>
      </c>
      <c r="I403" s="230"/>
      <c r="J403" s="226"/>
      <c r="K403" s="226"/>
      <c r="L403" s="231"/>
      <c r="M403" s="232"/>
      <c r="N403" s="233"/>
      <c r="O403" s="233"/>
      <c r="P403" s="233"/>
      <c r="Q403" s="233"/>
      <c r="R403" s="233"/>
      <c r="S403" s="233"/>
      <c r="T403" s="23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5" t="s">
        <v>141</v>
      </c>
      <c r="AU403" s="235" t="s">
        <v>79</v>
      </c>
      <c r="AV403" s="13" t="s">
        <v>81</v>
      </c>
      <c r="AW403" s="13" t="s">
        <v>33</v>
      </c>
      <c r="AX403" s="13" t="s">
        <v>79</v>
      </c>
      <c r="AY403" s="235" t="s">
        <v>125</v>
      </c>
    </row>
    <row r="404" s="12" customFormat="1" ht="25.92" customHeight="1">
      <c r="A404" s="12"/>
      <c r="B404" s="188"/>
      <c r="C404" s="189"/>
      <c r="D404" s="190" t="s">
        <v>70</v>
      </c>
      <c r="E404" s="191" t="s">
        <v>170</v>
      </c>
      <c r="F404" s="191" t="s">
        <v>766</v>
      </c>
      <c r="G404" s="189"/>
      <c r="H404" s="189"/>
      <c r="I404" s="192"/>
      <c r="J404" s="193">
        <f>BK404</f>
        <v>0</v>
      </c>
      <c r="K404" s="189"/>
      <c r="L404" s="194"/>
      <c r="M404" s="195"/>
      <c r="N404" s="196"/>
      <c r="O404" s="196"/>
      <c r="P404" s="197">
        <f>SUM(P405:P416)</f>
        <v>0</v>
      </c>
      <c r="Q404" s="196"/>
      <c r="R404" s="197">
        <f>SUM(R405:R416)</f>
        <v>0.0098253999999999998</v>
      </c>
      <c r="S404" s="196"/>
      <c r="T404" s="198">
        <f>SUM(T405:T416)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99" t="s">
        <v>150</v>
      </c>
      <c r="AT404" s="200" t="s">
        <v>70</v>
      </c>
      <c r="AU404" s="200" t="s">
        <v>71</v>
      </c>
      <c r="AY404" s="199" t="s">
        <v>125</v>
      </c>
      <c r="BK404" s="201">
        <f>SUM(BK405:BK416)</f>
        <v>0</v>
      </c>
    </row>
    <row r="405" s="2" customFormat="1" ht="16.5" customHeight="1">
      <c r="A405" s="38"/>
      <c r="B405" s="39"/>
      <c r="C405" s="204" t="s">
        <v>1332</v>
      </c>
      <c r="D405" s="204" t="s">
        <v>128</v>
      </c>
      <c r="E405" s="205" t="s">
        <v>1333</v>
      </c>
      <c r="F405" s="206" t="s">
        <v>1334</v>
      </c>
      <c r="G405" s="207" t="s">
        <v>293</v>
      </c>
      <c r="H405" s="208">
        <v>5.2000000000000002</v>
      </c>
      <c r="I405" s="209"/>
      <c r="J405" s="210">
        <f>ROUND(I405*H405,2)</f>
        <v>0</v>
      </c>
      <c r="K405" s="206" t="s">
        <v>132</v>
      </c>
      <c r="L405" s="44"/>
      <c r="M405" s="211" t="s">
        <v>28</v>
      </c>
      <c r="N405" s="212" t="s">
        <v>42</v>
      </c>
      <c r="O405" s="84"/>
      <c r="P405" s="213">
        <f>O405*H405</f>
        <v>0</v>
      </c>
      <c r="Q405" s="213">
        <v>0.00081999999999999998</v>
      </c>
      <c r="R405" s="213">
        <f>Q405*H405</f>
        <v>0.0042640000000000004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150</v>
      </c>
      <c r="AT405" s="215" t="s">
        <v>128</v>
      </c>
      <c r="AU405" s="215" t="s">
        <v>79</v>
      </c>
      <c r="AY405" s="17" t="s">
        <v>125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79</v>
      </c>
      <c r="BK405" s="216">
        <f>ROUND(I405*H405,2)</f>
        <v>0</v>
      </c>
      <c r="BL405" s="17" t="s">
        <v>150</v>
      </c>
      <c r="BM405" s="215" t="s">
        <v>1335</v>
      </c>
    </row>
    <row r="406" s="2" customFormat="1">
      <c r="A406" s="38"/>
      <c r="B406" s="39"/>
      <c r="C406" s="40"/>
      <c r="D406" s="217" t="s">
        <v>135</v>
      </c>
      <c r="E406" s="40"/>
      <c r="F406" s="218" t="s">
        <v>1336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135</v>
      </c>
      <c r="AU406" s="17" t="s">
        <v>79</v>
      </c>
    </row>
    <row r="407" s="2" customFormat="1">
      <c r="A407" s="38"/>
      <c r="B407" s="39"/>
      <c r="C407" s="40"/>
      <c r="D407" s="222" t="s">
        <v>137</v>
      </c>
      <c r="E407" s="40"/>
      <c r="F407" s="223" t="s">
        <v>1337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137</v>
      </c>
      <c r="AU407" s="17" t="s">
        <v>79</v>
      </c>
    </row>
    <row r="408" s="13" customFormat="1">
      <c r="A408" s="13"/>
      <c r="B408" s="225"/>
      <c r="C408" s="226"/>
      <c r="D408" s="217" t="s">
        <v>141</v>
      </c>
      <c r="E408" s="227" t="s">
        <v>28</v>
      </c>
      <c r="F408" s="228" t="s">
        <v>1338</v>
      </c>
      <c r="G408" s="226"/>
      <c r="H408" s="229">
        <v>5.2000000000000002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141</v>
      </c>
      <c r="AU408" s="235" t="s">
        <v>79</v>
      </c>
      <c r="AV408" s="13" t="s">
        <v>81</v>
      </c>
      <c r="AW408" s="13" t="s">
        <v>33</v>
      </c>
      <c r="AX408" s="13" t="s">
        <v>79</v>
      </c>
      <c r="AY408" s="235" t="s">
        <v>125</v>
      </c>
    </row>
    <row r="409" s="2" customFormat="1" ht="16.5" customHeight="1">
      <c r="A409" s="38"/>
      <c r="B409" s="39"/>
      <c r="C409" s="204" t="s">
        <v>1339</v>
      </c>
      <c r="D409" s="204" t="s">
        <v>128</v>
      </c>
      <c r="E409" s="205" t="s">
        <v>1340</v>
      </c>
      <c r="F409" s="206" t="s">
        <v>1341</v>
      </c>
      <c r="G409" s="207" t="s">
        <v>554</v>
      </c>
      <c r="H409" s="208">
        <v>7.0199999999999996</v>
      </c>
      <c r="I409" s="209"/>
      <c r="J409" s="210">
        <f>ROUND(I409*H409,2)</f>
        <v>0</v>
      </c>
      <c r="K409" s="206" t="s">
        <v>132</v>
      </c>
      <c r="L409" s="44"/>
      <c r="M409" s="211" t="s">
        <v>28</v>
      </c>
      <c r="N409" s="212" t="s">
        <v>42</v>
      </c>
      <c r="O409" s="84"/>
      <c r="P409" s="213">
        <f>O409*H409</f>
        <v>0</v>
      </c>
      <c r="Q409" s="213">
        <v>0.00051999999999999995</v>
      </c>
      <c r="R409" s="213">
        <f>Q409*H409</f>
        <v>0.0036503999999999994</v>
      </c>
      <c r="S409" s="213">
        <v>0</v>
      </c>
      <c r="T409" s="21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5" t="s">
        <v>133</v>
      </c>
      <c r="AT409" s="215" t="s">
        <v>128</v>
      </c>
      <c r="AU409" s="215" t="s">
        <v>79</v>
      </c>
      <c r="AY409" s="17" t="s">
        <v>125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7" t="s">
        <v>79</v>
      </c>
      <c r="BK409" s="216">
        <f>ROUND(I409*H409,2)</f>
        <v>0</v>
      </c>
      <c r="BL409" s="17" t="s">
        <v>133</v>
      </c>
      <c r="BM409" s="215" t="s">
        <v>1342</v>
      </c>
    </row>
    <row r="410" s="2" customFormat="1">
      <c r="A410" s="38"/>
      <c r="B410" s="39"/>
      <c r="C410" s="40"/>
      <c r="D410" s="217" t="s">
        <v>135</v>
      </c>
      <c r="E410" s="40"/>
      <c r="F410" s="218" t="s">
        <v>1343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135</v>
      </c>
      <c r="AU410" s="17" t="s">
        <v>79</v>
      </c>
    </row>
    <row r="411" s="2" customFormat="1">
      <c r="A411" s="38"/>
      <c r="B411" s="39"/>
      <c r="C411" s="40"/>
      <c r="D411" s="222" t="s">
        <v>137</v>
      </c>
      <c r="E411" s="40"/>
      <c r="F411" s="223" t="s">
        <v>1344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137</v>
      </c>
      <c r="AU411" s="17" t="s">
        <v>79</v>
      </c>
    </row>
    <row r="412" s="13" customFormat="1">
      <c r="A412" s="13"/>
      <c r="B412" s="225"/>
      <c r="C412" s="226"/>
      <c r="D412" s="217" t="s">
        <v>141</v>
      </c>
      <c r="E412" s="227" t="s">
        <v>28</v>
      </c>
      <c r="F412" s="228" t="s">
        <v>1345</v>
      </c>
      <c r="G412" s="226"/>
      <c r="H412" s="229">
        <v>7.0199999999999996</v>
      </c>
      <c r="I412" s="230"/>
      <c r="J412" s="226"/>
      <c r="K412" s="226"/>
      <c r="L412" s="231"/>
      <c r="M412" s="232"/>
      <c r="N412" s="233"/>
      <c r="O412" s="233"/>
      <c r="P412" s="233"/>
      <c r="Q412" s="233"/>
      <c r="R412" s="233"/>
      <c r="S412" s="233"/>
      <c r="T412" s="23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5" t="s">
        <v>141</v>
      </c>
      <c r="AU412" s="235" t="s">
        <v>79</v>
      </c>
      <c r="AV412" s="13" t="s">
        <v>81</v>
      </c>
      <c r="AW412" s="13" t="s">
        <v>33</v>
      </c>
      <c r="AX412" s="13" t="s">
        <v>79</v>
      </c>
      <c r="AY412" s="235" t="s">
        <v>125</v>
      </c>
    </row>
    <row r="413" s="2" customFormat="1" ht="16.5" customHeight="1">
      <c r="A413" s="38"/>
      <c r="B413" s="39"/>
      <c r="C413" s="204" t="s">
        <v>1346</v>
      </c>
      <c r="D413" s="204" t="s">
        <v>128</v>
      </c>
      <c r="E413" s="205" t="s">
        <v>1347</v>
      </c>
      <c r="F413" s="206" t="s">
        <v>1348</v>
      </c>
      <c r="G413" s="207" t="s">
        <v>554</v>
      </c>
      <c r="H413" s="208">
        <v>14.699999999999999</v>
      </c>
      <c r="I413" s="209"/>
      <c r="J413" s="210">
        <f>ROUND(I413*H413,2)</f>
        <v>0</v>
      </c>
      <c r="K413" s="206" t="s">
        <v>132</v>
      </c>
      <c r="L413" s="44"/>
      <c r="M413" s="211" t="s">
        <v>28</v>
      </c>
      <c r="N413" s="212" t="s">
        <v>42</v>
      </c>
      <c r="O413" s="84"/>
      <c r="P413" s="213">
        <f>O413*H413</f>
        <v>0</v>
      </c>
      <c r="Q413" s="213">
        <v>0.00012999999999999999</v>
      </c>
      <c r="R413" s="213">
        <f>Q413*H413</f>
        <v>0.0019109999999999997</v>
      </c>
      <c r="S413" s="213">
        <v>0</v>
      </c>
      <c r="T413" s="21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15" t="s">
        <v>150</v>
      </c>
      <c r="AT413" s="215" t="s">
        <v>128</v>
      </c>
      <c r="AU413" s="215" t="s">
        <v>79</v>
      </c>
      <c r="AY413" s="17" t="s">
        <v>125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7" t="s">
        <v>79</v>
      </c>
      <c r="BK413" s="216">
        <f>ROUND(I413*H413,2)</f>
        <v>0</v>
      </c>
      <c r="BL413" s="17" t="s">
        <v>150</v>
      </c>
      <c r="BM413" s="215" t="s">
        <v>1349</v>
      </c>
    </row>
    <row r="414" s="2" customFormat="1">
      <c r="A414" s="38"/>
      <c r="B414" s="39"/>
      <c r="C414" s="40"/>
      <c r="D414" s="217" t="s">
        <v>135</v>
      </c>
      <c r="E414" s="40"/>
      <c r="F414" s="218" t="s">
        <v>1350</v>
      </c>
      <c r="G414" s="40"/>
      <c r="H414" s="40"/>
      <c r="I414" s="219"/>
      <c r="J414" s="40"/>
      <c r="K414" s="40"/>
      <c r="L414" s="44"/>
      <c r="M414" s="220"/>
      <c r="N414" s="221"/>
      <c r="O414" s="84"/>
      <c r="P414" s="84"/>
      <c r="Q414" s="84"/>
      <c r="R414" s="84"/>
      <c r="S414" s="84"/>
      <c r="T414" s="85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135</v>
      </c>
      <c r="AU414" s="17" t="s">
        <v>79</v>
      </c>
    </row>
    <row r="415" s="2" customFormat="1">
      <c r="A415" s="38"/>
      <c r="B415" s="39"/>
      <c r="C415" s="40"/>
      <c r="D415" s="222" t="s">
        <v>137</v>
      </c>
      <c r="E415" s="40"/>
      <c r="F415" s="223" t="s">
        <v>1351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137</v>
      </c>
      <c r="AU415" s="17" t="s">
        <v>79</v>
      </c>
    </row>
    <row r="416" s="13" customFormat="1">
      <c r="A416" s="13"/>
      <c r="B416" s="225"/>
      <c r="C416" s="226"/>
      <c r="D416" s="217" t="s">
        <v>141</v>
      </c>
      <c r="E416" s="227" t="s">
        <v>28</v>
      </c>
      <c r="F416" s="228" t="s">
        <v>1352</v>
      </c>
      <c r="G416" s="226"/>
      <c r="H416" s="229">
        <v>14.699999999999999</v>
      </c>
      <c r="I416" s="230"/>
      <c r="J416" s="226"/>
      <c r="K416" s="226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141</v>
      </c>
      <c r="AU416" s="235" t="s">
        <v>79</v>
      </c>
      <c r="AV416" s="13" t="s">
        <v>81</v>
      </c>
      <c r="AW416" s="13" t="s">
        <v>33</v>
      </c>
      <c r="AX416" s="13" t="s">
        <v>79</v>
      </c>
      <c r="AY416" s="235" t="s">
        <v>125</v>
      </c>
    </row>
    <row r="417" s="12" customFormat="1" ht="25.92" customHeight="1">
      <c r="A417" s="12"/>
      <c r="B417" s="188"/>
      <c r="C417" s="189"/>
      <c r="D417" s="190" t="s">
        <v>70</v>
      </c>
      <c r="E417" s="191" t="s">
        <v>899</v>
      </c>
      <c r="F417" s="191" t="s">
        <v>900</v>
      </c>
      <c r="G417" s="189"/>
      <c r="H417" s="189"/>
      <c r="I417" s="192"/>
      <c r="J417" s="193">
        <f>BK417</f>
        <v>0</v>
      </c>
      <c r="K417" s="189"/>
      <c r="L417" s="194"/>
      <c r="M417" s="195"/>
      <c r="N417" s="196"/>
      <c r="O417" s="196"/>
      <c r="P417" s="197">
        <f>SUM(P418:P482)</f>
        <v>0</v>
      </c>
      <c r="Q417" s="196"/>
      <c r="R417" s="197">
        <f>SUM(R418:R482)</f>
        <v>0.7609277000000001</v>
      </c>
      <c r="S417" s="196"/>
      <c r="T417" s="198">
        <f>SUM(T418:T482)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99" t="s">
        <v>150</v>
      </c>
      <c r="AT417" s="200" t="s">
        <v>70</v>
      </c>
      <c r="AU417" s="200" t="s">
        <v>71</v>
      </c>
      <c r="AY417" s="199" t="s">
        <v>125</v>
      </c>
      <c r="BK417" s="201">
        <f>SUM(BK418:BK482)</f>
        <v>0</v>
      </c>
    </row>
    <row r="418" s="2" customFormat="1" ht="16.5" customHeight="1">
      <c r="A418" s="38"/>
      <c r="B418" s="39"/>
      <c r="C418" s="204" t="s">
        <v>1353</v>
      </c>
      <c r="D418" s="204" t="s">
        <v>128</v>
      </c>
      <c r="E418" s="205" t="s">
        <v>902</v>
      </c>
      <c r="F418" s="206" t="s">
        <v>903</v>
      </c>
      <c r="G418" s="207" t="s">
        <v>554</v>
      </c>
      <c r="H418" s="208">
        <v>6.5519999999999996</v>
      </c>
      <c r="I418" s="209"/>
      <c r="J418" s="210">
        <f>ROUND(I418*H418,2)</f>
        <v>0</v>
      </c>
      <c r="K418" s="206" t="s">
        <v>132</v>
      </c>
      <c r="L418" s="44"/>
      <c r="M418" s="211" t="s">
        <v>28</v>
      </c>
      <c r="N418" s="212" t="s">
        <v>42</v>
      </c>
      <c r="O418" s="84"/>
      <c r="P418" s="213">
        <f>O418*H418</f>
        <v>0</v>
      </c>
      <c r="Q418" s="213">
        <v>0</v>
      </c>
      <c r="R418" s="213">
        <f>Q418*H418</f>
        <v>0</v>
      </c>
      <c r="S418" s="213">
        <v>0</v>
      </c>
      <c r="T418" s="21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15" t="s">
        <v>133</v>
      </c>
      <c r="AT418" s="215" t="s">
        <v>128</v>
      </c>
      <c r="AU418" s="215" t="s">
        <v>79</v>
      </c>
      <c r="AY418" s="17" t="s">
        <v>125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7" t="s">
        <v>79</v>
      </c>
      <c r="BK418" s="216">
        <f>ROUND(I418*H418,2)</f>
        <v>0</v>
      </c>
      <c r="BL418" s="17" t="s">
        <v>133</v>
      </c>
      <c r="BM418" s="215" t="s">
        <v>1354</v>
      </c>
    </row>
    <row r="419" s="2" customFormat="1">
      <c r="A419" s="38"/>
      <c r="B419" s="39"/>
      <c r="C419" s="40"/>
      <c r="D419" s="217" t="s">
        <v>135</v>
      </c>
      <c r="E419" s="40"/>
      <c r="F419" s="218" t="s">
        <v>905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135</v>
      </c>
      <c r="AU419" s="17" t="s">
        <v>79</v>
      </c>
    </row>
    <row r="420" s="2" customFormat="1">
      <c r="A420" s="38"/>
      <c r="B420" s="39"/>
      <c r="C420" s="40"/>
      <c r="D420" s="222" t="s">
        <v>137</v>
      </c>
      <c r="E420" s="40"/>
      <c r="F420" s="223" t="s">
        <v>906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137</v>
      </c>
      <c r="AU420" s="17" t="s">
        <v>79</v>
      </c>
    </row>
    <row r="421" s="13" customFormat="1">
      <c r="A421" s="13"/>
      <c r="B421" s="225"/>
      <c r="C421" s="226"/>
      <c r="D421" s="217" t="s">
        <v>141</v>
      </c>
      <c r="E421" s="227" t="s">
        <v>28</v>
      </c>
      <c r="F421" s="228" t="s">
        <v>1355</v>
      </c>
      <c r="G421" s="226"/>
      <c r="H421" s="229">
        <v>6.5519999999999996</v>
      </c>
      <c r="I421" s="230"/>
      <c r="J421" s="226"/>
      <c r="K421" s="226"/>
      <c r="L421" s="231"/>
      <c r="M421" s="232"/>
      <c r="N421" s="233"/>
      <c r="O421" s="233"/>
      <c r="P421" s="233"/>
      <c r="Q421" s="233"/>
      <c r="R421" s="233"/>
      <c r="S421" s="233"/>
      <c r="T421" s="23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5" t="s">
        <v>141</v>
      </c>
      <c r="AU421" s="235" t="s">
        <v>79</v>
      </c>
      <c r="AV421" s="13" t="s">
        <v>81</v>
      </c>
      <c r="AW421" s="13" t="s">
        <v>33</v>
      </c>
      <c r="AX421" s="13" t="s">
        <v>79</v>
      </c>
      <c r="AY421" s="235" t="s">
        <v>125</v>
      </c>
    </row>
    <row r="422" s="2" customFormat="1" ht="16.5" customHeight="1">
      <c r="A422" s="38"/>
      <c r="B422" s="39"/>
      <c r="C422" s="260" t="s">
        <v>1356</v>
      </c>
      <c r="D422" s="260" t="s">
        <v>559</v>
      </c>
      <c r="E422" s="261" t="s">
        <v>909</v>
      </c>
      <c r="F422" s="262" t="s">
        <v>910</v>
      </c>
      <c r="G422" s="263" t="s">
        <v>462</v>
      </c>
      <c r="H422" s="264">
        <v>0.002</v>
      </c>
      <c r="I422" s="265"/>
      <c r="J422" s="266">
        <f>ROUND(I422*H422,2)</f>
        <v>0</v>
      </c>
      <c r="K422" s="262" t="s">
        <v>132</v>
      </c>
      <c r="L422" s="267"/>
      <c r="M422" s="268" t="s">
        <v>28</v>
      </c>
      <c r="N422" s="269" t="s">
        <v>42</v>
      </c>
      <c r="O422" s="84"/>
      <c r="P422" s="213">
        <f>O422*H422</f>
        <v>0</v>
      </c>
      <c r="Q422" s="213">
        <v>1</v>
      </c>
      <c r="R422" s="213">
        <f>Q422*H422</f>
        <v>0.002</v>
      </c>
      <c r="S422" s="213">
        <v>0</v>
      </c>
      <c r="T422" s="214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5" t="s">
        <v>133</v>
      </c>
      <c r="AT422" s="215" t="s">
        <v>559</v>
      </c>
      <c r="AU422" s="215" t="s">
        <v>79</v>
      </c>
      <c r="AY422" s="17" t="s">
        <v>125</v>
      </c>
      <c r="BE422" s="216">
        <f>IF(N422="základní",J422,0)</f>
        <v>0</v>
      </c>
      <c r="BF422" s="216">
        <f>IF(N422="snížená",J422,0)</f>
        <v>0</v>
      </c>
      <c r="BG422" s="216">
        <f>IF(N422="zákl. přenesená",J422,0)</f>
        <v>0</v>
      </c>
      <c r="BH422" s="216">
        <f>IF(N422="sníž. přenesená",J422,0)</f>
        <v>0</v>
      </c>
      <c r="BI422" s="216">
        <f>IF(N422="nulová",J422,0)</f>
        <v>0</v>
      </c>
      <c r="BJ422" s="17" t="s">
        <v>79</v>
      </c>
      <c r="BK422" s="216">
        <f>ROUND(I422*H422,2)</f>
        <v>0</v>
      </c>
      <c r="BL422" s="17" t="s">
        <v>133</v>
      </c>
      <c r="BM422" s="215" t="s">
        <v>1357</v>
      </c>
    </row>
    <row r="423" s="2" customFormat="1">
      <c r="A423" s="38"/>
      <c r="B423" s="39"/>
      <c r="C423" s="40"/>
      <c r="D423" s="217" t="s">
        <v>135</v>
      </c>
      <c r="E423" s="40"/>
      <c r="F423" s="218" t="s">
        <v>910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135</v>
      </c>
      <c r="AU423" s="17" t="s">
        <v>79</v>
      </c>
    </row>
    <row r="424" s="13" customFormat="1">
      <c r="A424" s="13"/>
      <c r="B424" s="225"/>
      <c r="C424" s="226"/>
      <c r="D424" s="217" t="s">
        <v>141</v>
      </c>
      <c r="E424" s="226"/>
      <c r="F424" s="228" t="s">
        <v>1358</v>
      </c>
      <c r="G424" s="226"/>
      <c r="H424" s="229">
        <v>0.002</v>
      </c>
      <c r="I424" s="230"/>
      <c r="J424" s="226"/>
      <c r="K424" s="226"/>
      <c r="L424" s="231"/>
      <c r="M424" s="232"/>
      <c r="N424" s="233"/>
      <c r="O424" s="233"/>
      <c r="P424" s="233"/>
      <c r="Q424" s="233"/>
      <c r="R424" s="233"/>
      <c r="S424" s="233"/>
      <c r="T424" s="23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5" t="s">
        <v>141</v>
      </c>
      <c r="AU424" s="235" t="s">
        <v>79</v>
      </c>
      <c r="AV424" s="13" t="s">
        <v>81</v>
      </c>
      <c r="AW424" s="13" t="s">
        <v>4</v>
      </c>
      <c r="AX424" s="13" t="s">
        <v>79</v>
      </c>
      <c r="AY424" s="235" t="s">
        <v>125</v>
      </c>
    </row>
    <row r="425" s="2" customFormat="1" ht="16.5" customHeight="1">
      <c r="A425" s="38"/>
      <c r="B425" s="39"/>
      <c r="C425" s="204" t="s">
        <v>1359</v>
      </c>
      <c r="D425" s="204" t="s">
        <v>128</v>
      </c>
      <c r="E425" s="205" t="s">
        <v>1360</v>
      </c>
      <c r="F425" s="206" t="s">
        <v>1361</v>
      </c>
      <c r="G425" s="207" t="s">
        <v>293</v>
      </c>
      <c r="H425" s="208">
        <v>44.652000000000001</v>
      </c>
      <c r="I425" s="209"/>
      <c r="J425" s="210">
        <f>ROUND(I425*H425,2)</f>
        <v>0</v>
      </c>
      <c r="K425" s="206" t="s">
        <v>132</v>
      </c>
      <c r="L425" s="44"/>
      <c r="M425" s="211" t="s">
        <v>28</v>
      </c>
      <c r="N425" s="212" t="s">
        <v>42</v>
      </c>
      <c r="O425" s="84"/>
      <c r="P425" s="213">
        <f>O425*H425</f>
        <v>0</v>
      </c>
      <c r="Q425" s="213">
        <v>0</v>
      </c>
      <c r="R425" s="213">
        <f>Q425*H425</f>
        <v>0</v>
      </c>
      <c r="S425" s="213">
        <v>0</v>
      </c>
      <c r="T425" s="21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5" t="s">
        <v>150</v>
      </c>
      <c r="AT425" s="215" t="s">
        <v>128</v>
      </c>
      <c r="AU425" s="215" t="s">
        <v>79</v>
      </c>
      <c r="AY425" s="17" t="s">
        <v>125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79</v>
      </c>
      <c r="BK425" s="216">
        <f>ROUND(I425*H425,2)</f>
        <v>0</v>
      </c>
      <c r="BL425" s="17" t="s">
        <v>150</v>
      </c>
      <c r="BM425" s="215" t="s">
        <v>1362</v>
      </c>
    </row>
    <row r="426" s="2" customFormat="1">
      <c r="A426" s="38"/>
      <c r="B426" s="39"/>
      <c r="C426" s="40"/>
      <c r="D426" s="217" t="s">
        <v>135</v>
      </c>
      <c r="E426" s="40"/>
      <c r="F426" s="218" t="s">
        <v>1363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135</v>
      </c>
      <c r="AU426" s="17" t="s">
        <v>79</v>
      </c>
    </row>
    <row r="427" s="2" customFormat="1">
      <c r="A427" s="38"/>
      <c r="B427" s="39"/>
      <c r="C427" s="40"/>
      <c r="D427" s="222" t="s">
        <v>137</v>
      </c>
      <c r="E427" s="40"/>
      <c r="F427" s="223" t="s">
        <v>1364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137</v>
      </c>
      <c r="AU427" s="17" t="s">
        <v>79</v>
      </c>
    </row>
    <row r="428" s="14" customFormat="1">
      <c r="A428" s="14"/>
      <c r="B428" s="239"/>
      <c r="C428" s="240"/>
      <c r="D428" s="217" t="s">
        <v>141</v>
      </c>
      <c r="E428" s="241" t="s">
        <v>28</v>
      </c>
      <c r="F428" s="242" t="s">
        <v>1365</v>
      </c>
      <c r="G428" s="240"/>
      <c r="H428" s="241" t="s">
        <v>28</v>
      </c>
      <c r="I428" s="243"/>
      <c r="J428" s="240"/>
      <c r="K428" s="240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141</v>
      </c>
      <c r="AU428" s="248" t="s">
        <v>79</v>
      </c>
      <c r="AV428" s="14" t="s">
        <v>79</v>
      </c>
      <c r="AW428" s="14" t="s">
        <v>33</v>
      </c>
      <c r="AX428" s="14" t="s">
        <v>71</v>
      </c>
      <c r="AY428" s="248" t="s">
        <v>125</v>
      </c>
    </row>
    <row r="429" s="13" customFormat="1">
      <c r="A429" s="13"/>
      <c r="B429" s="225"/>
      <c r="C429" s="226"/>
      <c r="D429" s="217" t="s">
        <v>141</v>
      </c>
      <c r="E429" s="227" t="s">
        <v>28</v>
      </c>
      <c r="F429" s="228" t="s">
        <v>1366</v>
      </c>
      <c r="G429" s="226"/>
      <c r="H429" s="229">
        <v>5.4740000000000002</v>
      </c>
      <c r="I429" s="230"/>
      <c r="J429" s="226"/>
      <c r="K429" s="226"/>
      <c r="L429" s="231"/>
      <c r="M429" s="232"/>
      <c r="N429" s="233"/>
      <c r="O429" s="233"/>
      <c r="P429" s="233"/>
      <c r="Q429" s="233"/>
      <c r="R429" s="233"/>
      <c r="S429" s="233"/>
      <c r="T429" s="23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5" t="s">
        <v>141</v>
      </c>
      <c r="AU429" s="235" t="s">
        <v>79</v>
      </c>
      <c r="AV429" s="13" t="s">
        <v>81</v>
      </c>
      <c r="AW429" s="13" t="s">
        <v>33</v>
      </c>
      <c r="AX429" s="13" t="s">
        <v>71</v>
      </c>
      <c r="AY429" s="235" t="s">
        <v>125</v>
      </c>
    </row>
    <row r="430" s="13" customFormat="1">
      <c r="A430" s="13"/>
      <c r="B430" s="225"/>
      <c r="C430" s="226"/>
      <c r="D430" s="217" t="s">
        <v>141</v>
      </c>
      <c r="E430" s="227" t="s">
        <v>28</v>
      </c>
      <c r="F430" s="228" t="s">
        <v>1367</v>
      </c>
      <c r="G430" s="226"/>
      <c r="H430" s="229">
        <v>5.3899999999999997</v>
      </c>
      <c r="I430" s="230"/>
      <c r="J430" s="226"/>
      <c r="K430" s="226"/>
      <c r="L430" s="231"/>
      <c r="M430" s="232"/>
      <c r="N430" s="233"/>
      <c r="O430" s="233"/>
      <c r="P430" s="233"/>
      <c r="Q430" s="233"/>
      <c r="R430" s="233"/>
      <c r="S430" s="233"/>
      <c r="T430" s="23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5" t="s">
        <v>141</v>
      </c>
      <c r="AU430" s="235" t="s">
        <v>79</v>
      </c>
      <c r="AV430" s="13" t="s">
        <v>81</v>
      </c>
      <c r="AW430" s="13" t="s">
        <v>33</v>
      </c>
      <c r="AX430" s="13" t="s">
        <v>71</v>
      </c>
      <c r="AY430" s="235" t="s">
        <v>125</v>
      </c>
    </row>
    <row r="431" s="13" customFormat="1">
      <c r="A431" s="13"/>
      <c r="B431" s="225"/>
      <c r="C431" s="226"/>
      <c r="D431" s="217" t="s">
        <v>141</v>
      </c>
      <c r="E431" s="227" t="s">
        <v>28</v>
      </c>
      <c r="F431" s="228" t="s">
        <v>1368</v>
      </c>
      <c r="G431" s="226"/>
      <c r="H431" s="229">
        <v>5.2149999999999999</v>
      </c>
      <c r="I431" s="230"/>
      <c r="J431" s="226"/>
      <c r="K431" s="226"/>
      <c r="L431" s="231"/>
      <c r="M431" s="232"/>
      <c r="N431" s="233"/>
      <c r="O431" s="233"/>
      <c r="P431" s="233"/>
      <c r="Q431" s="233"/>
      <c r="R431" s="233"/>
      <c r="S431" s="233"/>
      <c r="T431" s="23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5" t="s">
        <v>141</v>
      </c>
      <c r="AU431" s="235" t="s">
        <v>79</v>
      </c>
      <c r="AV431" s="13" t="s">
        <v>81</v>
      </c>
      <c r="AW431" s="13" t="s">
        <v>33</v>
      </c>
      <c r="AX431" s="13" t="s">
        <v>71</v>
      </c>
      <c r="AY431" s="235" t="s">
        <v>125</v>
      </c>
    </row>
    <row r="432" s="13" customFormat="1">
      <c r="A432" s="13"/>
      <c r="B432" s="225"/>
      <c r="C432" s="226"/>
      <c r="D432" s="217" t="s">
        <v>141</v>
      </c>
      <c r="E432" s="227" t="s">
        <v>28</v>
      </c>
      <c r="F432" s="228" t="s">
        <v>1369</v>
      </c>
      <c r="G432" s="226"/>
      <c r="H432" s="229">
        <v>15.753</v>
      </c>
      <c r="I432" s="230"/>
      <c r="J432" s="226"/>
      <c r="K432" s="226"/>
      <c r="L432" s="231"/>
      <c r="M432" s="232"/>
      <c r="N432" s="233"/>
      <c r="O432" s="233"/>
      <c r="P432" s="233"/>
      <c r="Q432" s="233"/>
      <c r="R432" s="233"/>
      <c r="S432" s="233"/>
      <c r="T432" s="23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5" t="s">
        <v>141</v>
      </c>
      <c r="AU432" s="235" t="s">
        <v>79</v>
      </c>
      <c r="AV432" s="13" t="s">
        <v>81</v>
      </c>
      <c r="AW432" s="13" t="s">
        <v>33</v>
      </c>
      <c r="AX432" s="13" t="s">
        <v>71</v>
      </c>
      <c r="AY432" s="235" t="s">
        <v>125</v>
      </c>
    </row>
    <row r="433" s="13" customFormat="1">
      <c r="A433" s="13"/>
      <c r="B433" s="225"/>
      <c r="C433" s="226"/>
      <c r="D433" s="217" t="s">
        <v>141</v>
      </c>
      <c r="E433" s="227" t="s">
        <v>28</v>
      </c>
      <c r="F433" s="228" t="s">
        <v>1370</v>
      </c>
      <c r="G433" s="226"/>
      <c r="H433" s="229">
        <v>9.5999999999999996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141</v>
      </c>
      <c r="AU433" s="235" t="s">
        <v>79</v>
      </c>
      <c r="AV433" s="13" t="s">
        <v>81</v>
      </c>
      <c r="AW433" s="13" t="s">
        <v>33</v>
      </c>
      <c r="AX433" s="13" t="s">
        <v>71</v>
      </c>
      <c r="AY433" s="235" t="s">
        <v>125</v>
      </c>
    </row>
    <row r="434" s="13" customFormat="1">
      <c r="A434" s="13"/>
      <c r="B434" s="225"/>
      <c r="C434" s="226"/>
      <c r="D434" s="217" t="s">
        <v>141</v>
      </c>
      <c r="E434" s="227" t="s">
        <v>28</v>
      </c>
      <c r="F434" s="228" t="s">
        <v>1371</v>
      </c>
      <c r="G434" s="226"/>
      <c r="H434" s="229">
        <v>3.2200000000000002</v>
      </c>
      <c r="I434" s="230"/>
      <c r="J434" s="226"/>
      <c r="K434" s="226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141</v>
      </c>
      <c r="AU434" s="235" t="s">
        <v>79</v>
      </c>
      <c r="AV434" s="13" t="s">
        <v>81</v>
      </c>
      <c r="AW434" s="13" t="s">
        <v>33</v>
      </c>
      <c r="AX434" s="13" t="s">
        <v>71</v>
      </c>
      <c r="AY434" s="235" t="s">
        <v>125</v>
      </c>
    </row>
    <row r="435" s="15" customFormat="1">
      <c r="A435" s="15"/>
      <c r="B435" s="249"/>
      <c r="C435" s="250"/>
      <c r="D435" s="217" t="s">
        <v>141</v>
      </c>
      <c r="E435" s="251" t="s">
        <v>28</v>
      </c>
      <c r="F435" s="252" t="s">
        <v>321</v>
      </c>
      <c r="G435" s="250"/>
      <c r="H435" s="253">
        <v>44.652000000000001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9" t="s">
        <v>141</v>
      </c>
      <c r="AU435" s="259" t="s">
        <v>79</v>
      </c>
      <c r="AV435" s="15" t="s">
        <v>150</v>
      </c>
      <c r="AW435" s="15" t="s">
        <v>33</v>
      </c>
      <c r="AX435" s="15" t="s">
        <v>79</v>
      </c>
      <c r="AY435" s="259" t="s">
        <v>125</v>
      </c>
    </row>
    <row r="436" s="2" customFormat="1" ht="16.5" customHeight="1">
      <c r="A436" s="38"/>
      <c r="B436" s="39"/>
      <c r="C436" s="260" t="s">
        <v>1372</v>
      </c>
      <c r="D436" s="260" t="s">
        <v>559</v>
      </c>
      <c r="E436" s="261" t="s">
        <v>909</v>
      </c>
      <c r="F436" s="262" t="s">
        <v>910</v>
      </c>
      <c r="G436" s="263" t="s">
        <v>462</v>
      </c>
      <c r="H436" s="264">
        <v>0.14599999999999999</v>
      </c>
      <c r="I436" s="265"/>
      <c r="J436" s="266">
        <f>ROUND(I436*H436,2)</f>
        <v>0</v>
      </c>
      <c r="K436" s="262" t="s">
        <v>132</v>
      </c>
      <c r="L436" s="267"/>
      <c r="M436" s="268" t="s">
        <v>28</v>
      </c>
      <c r="N436" s="269" t="s">
        <v>42</v>
      </c>
      <c r="O436" s="84"/>
      <c r="P436" s="213">
        <f>O436*H436</f>
        <v>0</v>
      </c>
      <c r="Q436" s="213">
        <v>1</v>
      </c>
      <c r="R436" s="213">
        <f>Q436*H436</f>
        <v>0.14599999999999999</v>
      </c>
      <c r="S436" s="213">
        <v>0</v>
      </c>
      <c r="T436" s="21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5" t="s">
        <v>181</v>
      </c>
      <c r="AT436" s="215" t="s">
        <v>559</v>
      </c>
      <c r="AU436" s="215" t="s">
        <v>79</v>
      </c>
      <c r="AY436" s="17" t="s">
        <v>125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7" t="s">
        <v>79</v>
      </c>
      <c r="BK436" s="216">
        <f>ROUND(I436*H436,2)</f>
        <v>0</v>
      </c>
      <c r="BL436" s="17" t="s">
        <v>150</v>
      </c>
      <c r="BM436" s="215" t="s">
        <v>1373</v>
      </c>
    </row>
    <row r="437" s="2" customFormat="1">
      <c r="A437" s="38"/>
      <c r="B437" s="39"/>
      <c r="C437" s="40"/>
      <c r="D437" s="217" t="s">
        <v>135</v>
      </c>
      <c r="E437" s="40"/>
      <c r="F437" s="218" t="s">
        <v>910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135</v>
      </c>
      <c r="AU437" s="17" t="s">
        <v>79</v>
      </c>
    </row>
    <row r="438" s="13" customFormat="1">
      <c r="A438" s="13"/>
      <c r="B438" s="225"/>
      <c r="C438" s="226"/>
      <c r="D438" s="217" t="s">
        <v>141</v>
      </c>
      <c r="E438" s="226"/>
      <c r="F438" s="228" t="s">
        <v>1374</v>
      </c>
      <c r="G438" s="226"/>
      <c r="H438" s="229">
        <v>0.14599999999999999</v>
      </c>
      <c r="I438" s="230"/>
      <c r="J438" s="226"/>
      <c r="K438" s="226"/>
      <c r="L438" s="231"/>
      <c r="M438" s="232"/>
      <c r="N438" s="233"/>
      <c r="O438" s="233"/>
      <c r="P438" s="233"/>
      <c r="Q438" s="233"/>
      <c r="R438" s="233"/>
      <c r="S438" s="233"/>
      <c r="T438" s="23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5" t="s">
        <v>141</v>
      </c>
      <c r="AU438" s="235" t="s">
        <v>79</v>
      </c>
      <c r="AV438" s="13" t="s">
        <v>81</v>
      </c>
      <c r="AW438" s="13" t="s">
        <v>4</v>
      </c>
      <c r="AX438" s="13" t="s">
        <v>79</v>
      </c>
      <c r="AY438" s="235" t="s">
        <v>125</v>
      </c>
    </row>
    <row r="439" s="2" customFormat="1" ht="16.5" customHeight="1">
      <c r="A439" s="38"/>
      <c r="B439" s="39"/>
      <c r="C439" s="204" t="s">
        <v>1375</v>
      </c>
      <c r="D439" s="204" t="s">
        <v>128</v>
      </c>
      <c r="E439" s="205" t="s">
        <v>1376</v>
      </c>
      <c r="F439" s="206" t="s">
        <v>1377</v>
      </c>
      <c r="G439" s="207" t="s">
        <v>293</v>
      </c>
      <c r="H439" s="208">
        <v>57.146000000000001</v>
      </c>
      <c r="I439" s="209"/>
      <c r="J439" s="210">
        <f>ROUND(I439*H439,2)</f>
        <v>0</v>
      </c>
      <c r="K439" s="206" t="s">
        <v>132</v>
      </c>
      <c r="L439" s="44"/>
      <c r="M439" s="211" t="s">
        <v>28</v>
      </c>
      <c r="N439" s="212" t="s">
        <v>42</v>
      </c>
      <c r="O439" s="84"/>
      <c r="P439" s="213">
        <f>O439*H439</f>
        <v>0</v>
      </c>
      <c r="Q439" s="213">
        <v>0</v>
      </c>
      <c r="R439" s="213">
        <f>Q439*H439</f>
        <v>0</v>
      </c>
      <c r="S439" s="213">
        <v>0</v>
      </c>
      <c r="T439" s="21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5" t="s">
        <v>233</v>
      </c>
      <c r="AT439" s="215" t="s">
        <v>128</v>
      </c>
      <c r="AU439" s="215" t="s">
        <v>79</v>
      </c>
      <c r="AY439" s="17" t="s">
        <v>125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7" t="s">
        <v>79</v>
      </c>
      <c r="BK439" s="216">
        <f>ROUND(I439*H439,2)</f>
        <v>0</v>
      </c>
      <c r="BL439" s="17" t="s">
        <v>233</v>
      </c>
      <c r="BM439" s="215" t="s">
        <v>1378</v>
      </c>
    </row>
    <row r="440" s="2" customFormat="1">
      <c r="A440" s="38"/>
      <c r="B440" s="39"/>
      <c r="C440" s="40"/>
      <c r="D440" s="217" t="s">
        <v>135</v>
      </c>
      <c r="E440" s="40"/>
      <c r="F440" s="218" t="s">
        <v>1379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135</v>
      </c>
      <c r="AU440" s="17" t="s">
        <v>79</v>
      </c>
    </row>
    <row r="441" s="2" customFormat="1">
      <c r="A441" s="38"/>
      <c r="B441" s="39"/>
      <c r="C441" s="40"/>
      <c r="D441" s="222" t="s">
        <v>137</v>
      </c>
      <c r="E441" s="40"/>
      <c r="F441" s="223" t="s">
        <v>1380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137</v>
      </c>
      <c r="AU441" s="17" t="s">
        <v>79</v>
      </c>
    </row>
    <row r="442" s="14" customFormat="1">
      <c r="A442" s="14"/>
      <c r="B442" s="239"/>
      <c r="C442" s="240"/>
      <c r="D442" s="217" t="s">
        <v>141</v>
      </c>
      <c r="E442" s="241" t="s">
        <v>28</v>
      </c>
      <c r="F442" s="242" t="s">
        <v>1381</v>
      </c>
      <c r="G442" s="240"/>
      <c r="H442" s="241" t="s">
        <v>28</v>
      </c>
      <c r="I442" s="243"/>
      <c r="J442" s="240"/>
      <c r="K442" s="240"/>
      <c r="L442" s="244"/>
      <c r="M442" s="245"/>
      <c r="N442" s="246"/>
      <c r="O442" s="246"/>
      <c r="P442" s="246"/>
      <c r="Q442" s="246"/>
      <c r="R442" s="246"/>
      <c r="S442" s="246"/>
      <c r="T442" s="24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8" t="s">
        <v>141</v>
      </c>
      <c r="AU442" s="248" t="s">
        <v>79</v>
      </c>
      <c r="AV442" s="14" t="s">
        <v>79</v>
      </c>
      <c r="AW442" s="14" t="s">
        <v>33</v>
      </c>
      <c r="AX442" s="14" t="s">
        <v>71</v>
      </c>
      <c r="AY442" s="248" t="s">
        <v>125</v>
      </c>
    </row>
    <row r="443" s="13" customFormat="1">
      <c r="A443" s="13"/>
      <c r="B443" s="225"/>
      <c r="C443" s="226"/>
      <c r="D443" s="217" t="s">
        <v>141</v>
      </c>
      <c r="E443" s="227" t="s">
        <v>28</v>
      </c>
      <c r="F443" s="228" t="s">
        <v>1382</v>
      </c>
      <c r="G443" s="226"/>
      <c r="H443" s="229">
        <v>31.506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141</v>
      </c>
      <c r="AU443" s="235" t="s">
        <v>79</v>
      </c>
      <c r="AV443" s="13" t="s">
        <v>81</v>
      </c>
      <c r="AW443" s="13" t="s">
        <v>33</v>
      </c>
      <c r="AX443" s="13" t="s">
        <v>71</v>
      </c>
      <c r="AY443" s="235" t="s">
        <v>125</v>
      </c>
    </row>
    <row r="444" s="13" customFormat="1">
      <c r="A444" s="13"/>
      <c r="B444" s="225"/>
      <c r="C444" s="226"/>
      <c r="D444" s="217" t="s">
        <v>141</v>
      </c>
      <c r="E444" s="227" t="s">
        <v>28</v>
      </c>
      <c r="F444" s="228" t="s">
        <v>1383</v>
      </c>
      <c r="G444" s="226"/>
      <c r="H444" s="229">
        <v>19.199999999999999</v>
      </c>
      <c r="I444" s="230"/>
      <c r="J444" s="226"/>
      <c r="K444" s="226"/>
      <c r="L444" s="231"/>
      <c r="M444" s="232"/>
      <c r="N444" s="233"/>
      <c r="O444" s="233"/>
      <c r="P444" s="233"/>
      <c r="Q444" s="233"/>
      <c r="R444" s="233"/>
      <c r="S444" s="233"/>
      <c r="T444" s="23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5" t="s">
        <v>141</v>
      </c>
      <c r="AU444" s="235" t="s">
        <v>79</v>
      </c>
      <c r="AV444" s="13" t="s">
        <v>81</v>
      </c>
      <c r="AW444" s="13" t="s">
        <v>33</v>
      </c>
      <c r="AX444" s="13" t="s">
        <v>71</v>
      </c>
      <c r="AY444" s="235" t="s">
        <v>125</v>
      </c>
    </row>
    <row r="445" s="13" customFormat="1">
      <c r="A445" s="13"/>
      <c r="B445" s="225"/>
      <c r="C445" s="226"/>
      <c r="D445" s="217" t="s">
        <v>141</v>
      </c>
      <c r="E445" s="227" t="s">
        <v>28</v>
      </c>
      <c r="F445" s="228" t="s">
        <v>1384</v>
      </c>
      <c r="G445" s="226"/>
      <c r="H445" s="229">
        <v>6.4400000000000004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141</v>
      </c>
      <c r="AU445" s="235" t="s">
        <v>79</v>
      </c>
      <c r="AV445" s="13" t="s">
        <v>81</v>
      </c>
      <c r="AW445" s="13" t="s">
        <v>33</v>
      </c>
      <c r="AX445" s="13" t="s">
        <v>71</v>
      </c>
      <c r="AY445" s="235" t="s">
        <v>125</v>
      </c>
    </row>
    <row r="446" s="15" customFormat="1">
      <c r="A446" s="15"/>
      <c r="B446" s="249"/>
      <c r="C446" s="250"/>
      <c r="D446" s="217" t="s">
        <v>141</v>
      </c>
      <c r="E446" s="251" t="s">
        <v>28</v>
      </c>
      <c r="F446" s="252" t="s">
        <v>321</v>
      </c>
      <c r="G446" s="250"/>
      <c r="H446" s="253">
        <v>57.146000000000001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9" t="s">
        <v>141</v>
      </c>
      <c r="AU446" s="259" t="s">
        <v>79</v>
      </c>
      <c r="AV446" s="15" t="s">
        <v>150</v>
      </c>
      <c r="AW446" s="15" t="s">
        <v>33</v>
      </c>
      <c r="AX446" s="15" t="s">
        <v>79</v>
      </c>
      <c r="AY446" s="259" t="s">
        <v>125</v>
      </c>
    </row>
    <row r="447" s="2" customFormat="1" ht="16.5" customHeight="1">
      <c r="A447" s="38"/>
      <c r="B447" s="39"/>
      <c r="C447" s="260" t="s">
        <v>1385</v>
      </c>
      <c r="D447" s="260" t="s">
        <v>559</v>
      </c>
      <c r="E447" s="261" t="s">
        <v>1386</v>
      </c>
      <c r="F447" s="262" t="s">
        <v>1387</v>
      </c>
      <c r="G447" s="263" t="s">
        <v>462</v>
      </c>
      <c r="H447" s="264">
        <v>0.063</v>
      </c>
      <c r="I447" s="265"/>
      <c r="J447" s="266">
        <f>ROUND(I447*H447,2)</f>
        <v>0</v>
      </c>
      <c r="K447" s="262" t="s">
        <v>132</v>
      </c>
      <c r="L447" s="267"/>
      <c r="M447" s="268" t="s">
        <v>28</v>
      </c>
      <c r="N447" s="269" t="s">
        <v>42</v>
      </c>
      <c r="O447" s="84"/>
      <c r="P447" s="213">
        <f>O447*H447</f>
        <v>0</v>
      </c>
      <c r="Q447" s="213">
        <v>1</v>
      </c>
      <c r="R447" s="213">
        <f>Q447*H447</f>
        <v>0.063</v>
      </c>
      <c r="S447" s="213">
        <v>0</v>
      </c>
      <c r="T447" s="21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15" t="s">
        <v>480</v>
      </c>
      <c r="AT447" s="215" t="s">
        <v>559</v>
      </c>
      <c r="AU447" s="215" t="s">
        <v>79</v>
      </c>
      <c r="AY447" s="17" t="s">
        <v>125</v>
      </c>
      <c r="BE447" s="216">
        <f>IF(N447="základní",J447,0)</f>
        <v>0</v>
      </c>
      <c r="BF447" s="216">
        <f>IF(N447="snížená",J447,0)</f>
        <v>0</v>
      </c>
      <c r="BG447" s="216">
        <f>IF(N447="zákl. přenesená",J447,0)</f>
        <v>0</v>
      </c>
      <c r="BH447" s="216">
        <f>IF(N447="sníž. přenesená",J447,0)</f>
        <v>0</v>
      </c>
      <c r="BI447" s="216">
        <f>IF(N447="nulová",J447,0)</f>
        <v>0</v>
      </c>
      <c r="BJ447" s="17" t="s">
        <v>79</v>
      </c>
      <c r="BK447" s="216">
        <f>ROUND(I447*H447,2)</f>
        <v>0</v>
      </c>
      <c r="BL447" s="17" t="s">
        <v>233</v>
      </c>
      <c r="BM447" s="215" t="s">
        <v>1388</v>
      </c>
    </row>
    <row r="448" s="2" customFormat="1">
      <c r="A448" s="38"/>
      <c r="B448" s="39"/>
      <c r="C448" s="40"/>
      <c r="D448" s="217" t="s">
        <v>135</v>
      </c>
      <c r="E448" s="40"/>
      <c r="F448" s="218" t="s">
        <v>1387</v>
      </c>
      <c r="G448" s="40"/>
      <c r="H448" s="40"/>
      <c r="I448" s="219"/>
      <c r="J448" s="40"/>
      <c r="K448" s="40"/>
      <c r="L448" s="44"/>
      <c r="M448" s="220"/>
      <c r="N448" s="221"/>
      <c r="O448" s="84"/>
      <c r="P448" s="84"/>
      <c r="Q448" s="84"/>
      <c r="R448" s="84"/>
      <c r="S448" s="84"/>
      <c r="T448" s="85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135</v>
      </c>
      <c r="AU448" s="17" t="s">
        <v>79</v>
      </c>
    </row>
    <row r="449" s="13" customFormat="1">
      <c r="A449" s="13"/>
      <c r="B449" s="225"/>
      <c r="C449" s="226"/>
      <c r="D449" s="217" t="s">
        <v>141</v>
      </c>
      <c r="E449" s="226"/>
      <c r="F449" s="228" t="s">
        <v>1389</v>
      </c>
      <c r="G449" s="226"/>
      <c r="H449" s="229">
        <v>0.063</v>
      </c>
      <c r="I449" s="230"/>
      <c r="J449" s="226"/>
      <c r="K449" s="226"/>
      <c r="L449" s="231"/>
      <c r="M449" s="232"/>
      <c r="N449" s="233"/>
      <c r="O449" s="233"/>
      <c r="P449" s="233"/>
      <c r="Q449" s="233"/>
      <c r="R449" s="233"/>
      <c r="S449" s="233"/>
      <c r="T449" s="23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5" t="s">
        <v>141</v>
      </c>
      <c r="AU449" s="235" t="s">
        <v>79</v>
      </c>
      <c r="AV449" s="13" t="s">
        <v>81</v>
      </c>
      <c r="AW449" s="13" t="s">
        <v>4</v>
      </c>
      <c r="AX449" s="13" t="s">
        <v>79</v>
      </c>
      <c r="AY449" s="235" t="s">
        <v>125</v>
      </c>
    </row>
    <row r="450" s="2" customFormat="1" ht="16.5" customHeight="1">
      <c r="A450" s="38"/>
      <c r="B450" s="39"/>
      <c r="C450" s="204" t="s">
        <v>1390</v>
      </c>
      <c r="D450" s="204" t="s">
        <v>128</v>
      </c>
      <c r="E450" s="205" t="s">
        <v>1391</v>
      </c>
      <c r="F450" s="206" t="s">
        <v>1392</v>
      </c>
      <c r="G450" s="207" t="s">
        <v>554</v>
      </c>
      <c r="H450" s="208">
        <v>15.210000000000001</v>
      </c>
      <c r="I450" s="209"/>
      <c r="J450" s="210">
        <f>ROUND(I450*H450,2)</f>
        <v>0</v>
      </c>
      <c r="K450" s="206" t="s">
        <v>132</v>
      </c>
      <c r="L450" s="44"/>
      <c r="M450" s="211" t="s">
        <v>28</v>
      </c>
      <c r="N450" s="212" t="s">
        <v>42</v>
      </c>
      <c r="O450" s="84"/>
      <c r="P450" s="213">
        <f>O450*H450</f>
        <v>0</v>
      </c>
      <c r="Q450" s="213">
        <v>0</v>
      </c>
      <c r="R450" s="213">
        <f>Q450*H450</f>
        <v>0</v>
      </c>
      <c r="S450" s="213">
        <v>0</v>
      </c>
      <c r="T450" s="214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5" t="s">
        <v>133</v>
      </c>
      <c r="AT450" s="215" t="s">
        <v>128</v>
      </c>
      <c r="AU450" s="215" t="s">
        <v>79</v>
      </c>
      <c r="AY450" s="17" t="s">
        <v>125</v>
      </c>
      <c r="BE450" s="216">
        <f>IF(N450="základní",J450,0)</f>
        <v>0</v>
      </c>
      <c r="BF450" s="216">
        <f>IF(N450="snížená",J450,0)</f>
        <v>0</v>
      </c>
      <c r="BG450" s="216">
        <f>IF(N450="zákl. přenesená",J450,0)</f>
        <v>0</v>
      </c>
      <c r="BH450" s="216">
        <f>IF(N450="sníž. přenesená",J450,0)</f>
        <v>0</v>
      </c>
      <c r="BI450" s="216">
        <f>IF(N450="nulová",J450,0)</f>
        <v>0</v>
      </c>
      <c r="BJ450" s="17" t="s">
        <v>79</v>
      </c>
      <c r="BK450" s="216">
        <f>ROUND(I450*H450,2)</f>
        <v>0</v>
      </c>
      <c r="BL450" s="17" t="s">
        <v>133</v>
      </c>
      <c r="BM450" s="215" t="s">
        <v>1393</v>
      </c>
    </row>
    <row r="451" s="2" customFormat="1">
      <c r="A451" s="38"/>
      <c r="B451" s="39"/>
      <c r="C451" s="40"/>
      <c r="D451" s="217" t="s">
        <v>135</v>
      </c>
      <c r="E451" s="40"/>
      <c r="F451" s="218" t="s">
        <v>1394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135</v>
      </c>
      <c r="AU451" s="17" t="s">
        <v>79</v>
      </c>
    </row>
    <row r="452" s="2" customFormat="1">
      <c r="A452" s="38"/>
      <c r="B452" s="39"/>
      <c r="C452" s="40"/>
      <c r="D452" s="222" t="s">
        <v>137</v>
      </c>
      <c r="E452" s="40"/>
      <c r="F452" s="223" t="s">
        <v>1395</v>
      </c>
      <c r="G452" s="40"/>
      <c r="H452" s="40"/>
      <c r="I452" s="219"/>
      <c r="J452" s="40"/>
      <c r="K452" s="40"/>
      <c r="L452" s="44"/>
      <c r="M452" s="220"/>
      <c r="N452" s="221"/>
      <c r="O452" s="84"/>
      <c r="P452" s="84"/>
      <c r="Q452" s="84"/>
      <c r="R452" s="84"/>
      <c r="S452" s="84"/>
      <c r="T452" s="85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137</v>
      </c>
      <c r="AU452" s="17" t="s">
        <v>79</v>
      </c>
    </row>
    <row r="453" s="13" customFormat="1">
      <c r="A453" s="13"/>
      <c r="B453" s="225"/>
      <c r="C453" s="226"/>
      <c r="D453" s="217" t="s">
        <v>141</v>
      </c>
      <c r="E453" s="227" t="s">
        <v>28</v>
      </c>
      <c r="F453" s="228" t="s">
        <v>1396</v>
      </c>
      <c r="G453" s="226"/>
      <c r="H453" s="229">
        <v>15.210000000000001</v>
      </c>
      <c r="I453" s="230"/>
      <c r="J453" s="226"/>
      <c r="K453" s="226"/>
      <c r="L453" s="231"/>
      <c r="M453" s="232"/>
      <c r="N453" s="233"/>
      <c r="O453" s="233"/>
      <c r="P453" s="233"/>
      <c r="Q453" s="233"/>
      <c r="R453" s="233"/>
      <c r="S453" s="233"/>
      <c r="T453" s="23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5" t="s">
        <v>141</v>
      </c>
      <c r="AU453" s="235" t="s">
        <v>79</v>
      </c>
      <c r="AV453" s="13" t="s">
        <v>81</v>
      </c>
      <c r="AW453" s="13" t="s">
        <v>33</v>
      </c>
      <c r="AX453" s="13" t="s">
        <v>79</v>
      </c>
      <c r="AY453" s="235" t="s">
        <v>125</v>
      </c>
    </row>
    <row r="454" s="2" customFormat="1" ht="24.15" customHeight="1">
      <c r="A454" s="38"/>
      <c r="B454" s="39"/>
      <c r="C454" s="260" t="s">
        <v>1397</v>
      </c>
      <c r="D454" s="260" t="s">
        <v>559</v>
      </c>
      <c r="E454" s="261" t="s">
        <v>1398</v>
      </c>
      <c r="F454" s="262" t="s">
        <v>1399</v>
      </c>
      <c r="G454" s="263" t="s">
        <v>293</v>
      </c>
      <c r="H454" s="264">
        <v>17.727</v>
      </c>
      <c r="I454" s="265"/>
      <c r="J454" s="266">
        <f>ROUND(I454*H454,2)</f>
        <v>0</v>
      </c>
      <c r="K454" s="262" t="s">
        <v>132</v>
      </c>
      <c r="L454" s="267"/>
      <c r="M454" s="268" t="s">
        <v>28</v>
      </c>
      <c r="N454" s="269" t="s">
        <v>42</v>
      </c>
      <c r="O454" s="84"/>
      <c r="P454" s="213">
        <f>O454*H454</f>
        <v>0</v>
      </c>
      <c r="Q454" s="213">
        <v>0.0054000000000000003</v>
      </c>
      <c r="R454" s="213">
        <f>Q454*H454</f>
        <v>0.095725800000000014</v>
      </c>
      <c r="S454" s="213">
        <v>0</v>
      </c>
      <c r="T454" s="21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5" t="s">
        <v>133</v>
      </c>
      <c r="AT454" s="215" t="s">
        <v>559</v>
      </c>
      <c r="AU454" s="215" t="s">
        <v>79</v>
      </c>
      <c r="AY454" s="17" t="s">
        <v>125</v>
      </c>
      <c r="BE454" s="216">
        <f>IF(N454="základní",J454,0)</f>
        <v>0</v>
      </c>
      <c r="BF454" s="216">
        <f>IF(N454="snížená",J454,0)</f>
        <v>0</v>
      </c>
      <c r="BG454" s="216">
        <f>IF(N454="zákl. přenesená",J454,0)</f>
        <v>0</v>
      </c>
      <c r="BH454" s="216">
        <f>IF(N454="sníž. přenesená",J454,0)</f>
        <v>0</v>
      </c>
      <c r="BI454" s="216">
        <f>IF(N454="nulová",J454,0)</f>
        <v>0</v>
      </c>
      <c r="BJ454" s="17" t="s">
        <v>79</v>
      </c>
      <c r="BK454" s="216">
        <f>ROUND(I454*H454,2)</f>
        <v>0</v>
      </c>
      <c r="BL454" s="17" t="s">
        <v>133</v>
      </c>
      <c r="BM454" s="215" t="s">
        <v>1400</v>
      </c>
    </row>
    <row r="455" s="2" customFormat="1">
      <c r="A455" s="38"/>
      <c r="B455" s="39"/>
      <c r="C455" s="40"/>
      <c r="D455" s="217" t="s">
        <v>135</v>
      </c>
      <c r="E455" s="40"/>
      <c r="F455" s="218" t="s">
        <v>1399</v>
      </c>
      <c r="G455" s="40"/>
      <c r="H455" s="40"/>
      <c r="I455" s="219"/>
      <c r="J455" s="40"/>
      <c r="K455" s="40"/>
      <c r="L455" s="44"/>
      <c r="M455" s="220"/>
      <c r="N455" s="221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135</v>
      </c>
      <c r="AU455" s="17" t="s">
        <v>79</v>
      </c>
    </row>
    <row r="456" s="13" customFormat="1">
      <c r="A456" s="13"/>
      <c r="B456" s="225"/>
      <c r="C456" s="226"/>
      <c r="D456" s="217" t="s">
        <v>141</v>
      </c>
      <c r="E456" s="226"/>
      <c r="F456" s="228" t="s">
        <v>1401</v>
      </c>
      <c r="G456" s="226"/>
      <c r="H456" s="229">
        <v>17.727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141</v>
      </c>
      <c r="AU456" s="235" t="s">
        <v>79</v>
      </c>
      <c r="AV456" s="13" t="s">
        <v>81</v>
      </c>
      <c r="AW456" s="13" t="s">
        <v>4</v>
      </c>
      <c r="AX456" s="13" t="s">
        <v>79</v>
      </c>
      <c r="AY456" s="235" t="s">
        <v>125</v>
      </c>
    </row>
    <row r="457" s="2" customFormat="1" ht="16.5" customHeight="1">
      <c r="A457" s="38"/>
      <c r="B457" s="39"/>
      <c r="C457" s="204" t="s">
        <v>1402</v>
      </c>
      <c r="D457" s="204" t="s">
        <v>128</v>
      </c>
      <c r="E457" s="205" t="s">
        <v>1403</v>
      </c>
      <c r="F457" s="206" t="s">
        <v>1404</v>
      </c>
      <c r="G457" s="207" t="s">
        <v>554</v>
      </c>
      <c r="H457" s="208">
        <v>3.52</v>
      </c>
      <c r="I457" s="209"/>
      <c r="J457" s="210">
        <f>ROUND(I457*H457,2)</f>
        <v>0</v>
      </c>
      <c r="K457" s="206" t="s">
        <v>132</v>
      </c>
      <c r="L457" s="44"/>
      <c r="M457" s="211" t="s">
        <v>28</v>
      </c>
      <c r="N457" s="212" t="s">
        <v>42</v>
      </c>
      <c r="O457" s="84"/>
      <c r="P457" s="213">
        <f>O457*H457</f>
        <v>0</v>
      </c>
      <c r="Q457" s="213">
        <v>0.00040000000000000002</v>
      </c>
      <c r="R457" s="213">
        <f>Q457*H457</f>
        <v>0.0014080000000000002</v>
      </c>
      <c r="S457" s="213">
        <v>0</v>
      </c>
      <c r="T457" s="214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15" t="s">
        <v>133</v>
      </c>
      <c r="AT457" s="215" t="s">
        <v>128</v>
      </c>
      <c r="AU457" s="215" t="s">
        <v>79</v>
      </c>
      <c r="AY457" s="17" t="s">
        <v>125</v>
      </c>
      <c r="BE457" s="216">
        <f>IF(N457="základní",J457,0)</f>
        <v>0</v>
      </c>
      <c r="BF457" s="216">
        <f>IF(N457="snížená",J457,0)</f>
        <v>0</v>
      </c>
      <c r="BG457" s="216">
        <f>IF(N457="zákl. přenesená",J457,0)</f>
        <v>0</v>
      </c>
      <c r="BH457" s="216">
        <f>IF(N457="sníž. přenesená",J457,0)</f>
        <v>0</v>
      </c>
      <c r="BI457" s="216">
        <f>IF(N457="nulová",J457,0)</f>
        <v>0</v>
      </c>
      <c r="BJ457" s="17" t="s">
        <v>79</v>
      </c>
      <c r="BK457" s="216">
        <f>ROUND(I457*H457,2)</f>
        <v>0</v>
      </c>
      <c r="BL457" s="17" t="s">
        <v>133</v>
      </c>
      <c r="BM457" s="215" t="s">
        <v>1405</v>
      </c>
    </row>
    <row r="458" s="2" customFormat="1">
      <c r="A458" s="38"/>
      <c r="B458" s="39"/>
      <c r="C458" s="40"/>
      <c r="D458" s="217" t="s">
        <v>135</v>
      </c>
      <c r="E458" s="40"/>
      <c r="F458" s="218" t="s">
        <v>1406</v>
      </c>
      <c r="G458" s="40"/>
      <c r="H458" s="40"/>
      <c r="I458" s="219"/>
      <c r="J458" s="40"/>
      <c r="K458" s="40"/>
      <c r="L458" s="44"/>
      <c r="M458" s="220"/>
      <c r="N458" s="221"/>
      <c r="O458" s="84"/>
      <c r="P458" s="84"/>
      <c r="Q458" s="84"/>
      <c r="R458" s="84"/>
      <c r="S458" s="84"/>
      <c r="T458" s="85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135</v>
      </c>
      <c r="AU458" s="17" t="s">
        <v>79</v>
      </c>
    </row>
    <row r="459" s="2" customFormat="1">
      <c r="A459" s="38"/>
      <c r="B459" s="39"/>
      <c r="C459" s="40"/>
      <c r="D459" s="222" t="s">
        <v>137</v>
      </c>
      <c r="E459" s="40"/>
      <c r="F459" s="223" t="s">
        <v>1407</v>
      </c>
      <c r="G459" s="40"/>
      <c r="H459" s="40"/>
      <c r="I459" s="219"/>
      <c r="J459" s="40"/>
      <c r="K459" s="40"/>
      <c r="L459" s="44"/>
      <c r="M459" s="220"/>
      <c r="N459" s="221"/>
      <c r="O459" s="84"/>
      <c r="P459" s="84"/>
      <c r="Q459" s="84"/>
      <c r="R459" s="84"/>
      <c r="S459" s="84"/>
      <c r="T459" s="85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137</v>
      </c>
      <c r="AU459" s="17" t="s">
        <v>79</v>
      </c>
    </row>
    <row r="460" s="13" customFormat="1">
      <c r="A460" s="13"/>
      <c r="B460" s="225"/>
      <c r="C460" s="226"/>
      <c r="D460" s="217" t="s">
        <v>141</v>
      </c>
      <c r="E460" s="227" t="s">
        <v>28</v>
      </c>
      <c r="F460" s="228" t="s">
        <v>1408</v>
      </c>
      <c r="G460" s="226"/>
      <c r="H460" s="229">
        <v>3.52</v>
      </c>
      <c r="I460" s="230"/>
      <c r="J460" s="226"/>
      <c r="K460" s="226"/>
      <c r="L460" s="231"/>
      <c r="M460" s="232"/>
      <c r="N460" s="233"/>
      <c r="O460" s="233"/>
      <c r="P460" s="233"/>
      <c r="Q460" s="233"/>
      <c r="R460" s="233"/>
      <c r="S460" s="233"/>
      <c r="T460" s="23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5" t="s">
        <v>141</v>
      </c>
      <c r="AU460" s="235" t="s">
        <v>79</v>
      </c>
      <c r="AV460" s="13" t="s">
        <v>81</v>
      </c>
      <c r="AW460" s="13" t="s">
        <v>33</v>
      </c>
      <c r="AX460" s="13" t="s">
        <v>79</v>
      </c>
      <c r="AY460" s="235" t="s">
        <v>125</v>
      </c>
    </row>
    <row r="461" s="2" customFormat="1" ht="21.75" customHeight="1">
      <c r="A461" s="38"/>
      <c r="B461" s="39"/>
      <c r="C461" s="260" t="s">
        <v>1409</v>
      </c>
      <c r="D461" s="260" t="s">
        <v>559</v>
      </c>
      <c r="E461" s="261" t="s">
        <v>928</v>
      </c>
      <c r="F461" s="262" t="s">
        <v>929</v>
      </c>
      <c r="G461" s="263" t="s">
        <v>554</v>
      </c>
      <c r="H461" s="264">
        <v>4.1029999999999998</v>
      </c>
      <c r="I461" s="265"/>
      <c r="J461" s="266">
        <f>ROUND(I461*H461,2)</f>
        <v>0</v>
      </c>
      <c r="K461" s="262" t="s">
        <v>132</v>
      </c>
      <c r="L461" s="267"/>
      <c r="M461" s="268" t="s">
        <v>28</v>
      </c>
      <c r="N461" s="269" t="s">
        <v>42</v>
      </c>
      <c r="O461" s="84"/>
      <c r="P461" s="213">
        <f>O461*H461</f>
        <v>0</v>
      </c>
      <c r="Q461" s="213">
        <v>0.0053</v>
      </c>
      <c r="R461" s="213">
        <f>Q461*H461</f>
        <v>0.021745899999999999</v>
      </c>
      <c r="S461" s="213">
        <v>0</v>
      </c>
      <c r="T461" s="214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5" t="s">
        <v>133</v>
      </c>
      <c r="AT461" s="215" t="s">
        <v>559</v>
      </c>
      <c r="AU461" s="215" t="s">
        <v>79</v>
      </c>
      <c r="AY461" s="17" t="s">
        <v>125</v>
      </c>
      <c r="BE461" s="216">
        <f>IF(N461="základní",J461,0)</f>
        <v>0</v>
      </c>
      <c r="BF461" s="216">
        <f>IF(N461="snížená",J461,0)</f>
        <v>0</v>
      </c>
      <c r="BG461" s="216">
        <f>IF(N461="zákl. přenesená",J461,0)</f>
        <v>0</v>
      </c>
      <c r="BH461" s="216">
        <f>IF(N461="sníž. přenesená",J461,0)</f>
        <v>0</v>
      </c>
      <c r="BI461" s="216">
        <f>IF(N461="nulová",J461,0)</f>
        <v>0</v>
      </c>
      <c r="BJ461" s="17" t="s">
        <v>79</v>
      </c>
      <c r="BK461" s="216">
        <f>ROUND(I461*H461,2)</f>
        <v>0</v>
      </c>
      <c r="BL461" s="17" t="s">
        <v>133</v>
      </c>
      <c r="BM461" s="215" t="s">
        <v>1410</v>
      </c>
    </row>
    <row r="462" s="2" customFormat="1">
      <c r="A462" s="38"/>
      <c r="B462" s="39"/>
      <c r="C462" s="40"/>
      <c r="D462" s="217" t="s">
        <v>135</v>
      </c>
      <c r="E462" s="40"/>
      <c r="F462" s="218" t="s">
        <v>929</v>
      </c>
      <c r="G462" s="40"/>
      <c r="H462" s="40"/>
      <c r="I462" s="219"/>
      <c r="J462" s="40"/>
      <c r="K462" s="40"/>
      <c r="L462" s="44"/>
      <c r="M462" s="220"/>
      <c r="N462" s="221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135</v>
      </c>
      <c r="AU462" s="17" t="s">
        <v>79</v>
      </c>
    </row>
    <row r="463" s="13" customFormat="1">
      <c r="A463" s="13"/>
      <c r="B463" s="225"/>
      <c r="C463" s="226"/>
      <c r="D463" s="217" t="s">
        <v>141</v>
      </c>
      <c r="E463" s="226"/>
      <c r="F463" s="228" t="s">
        <v>1411</v>
      </c>
      <c r="G463" s="226"/>
      <c r="H463" s="229">
        <v>4.1029999999999998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141</v>
      </c>
      <c r="AU463" s="235" t="s">
        <v>79</v>
      </c>
      <c r="AV463" s="13" t="s">
        <v>81</v>
      </c>
      <c r="AW463" s="13" t="s">
        <v>4</v>
      </c>
      <c r="AX463" s="13" t="s">
        <v>79</v>
      </c>
      <c r="AY463" s="235" t="s">
        <v>125</v>
      </c>
    </row>
    <row r="464" s="2" customFormat="1" ht="16.5" customHeight="1">
      <c r="A464" s="38"/>
      <c r="B464" s="39"/>
      <c r="C464" s="204" t="s">
        <v>1412</v>
      </c>
      <c r="D464" s="204" t="s">
        <v>128</v>
      </c>
      <c r="E464" s="205" t="s">
        <v>921</v>
      </c>
      <c r="F464" s="206" t="s">
        <v>922</v>
      </c>
      <c r="G464" s="207" t="s">
        <v>554</v>
      </c>
      <c r="H464" s="208">
        <v>25.419</v>
      </c>
      <c r="I464" s="209"/>
      <c r="J464" s="210">
        <f>ROUND(I464*H464,2)</f>
        <v>0</v>
      </c>
      <c r="K464" s="206" t="s">
        <v>132</v>
      </c>
      <c r="L464" s="44"/>
      <c r="M464" s="211" t="s">
        <v>28</v>
      </c>
      <c r="N464" s="212" t="s">
        <v>42</v>
      </c>
      <c r="O464" s="84"/>
      <c r="P464" s="213">
        <f>O464*H464</f>
        <v>0</v>
      </c>
      <c r="Q464" s="213">
        <v>0.00040000000000000002</v>
      </c>
      <c r="R464" s="213">
        <f>Q464*H464</f>
        <v>0.010167600000000001</v>
      </c>
      <c r="S464" s="213">
        <v>0</v>
      </c>
      <c r="T464" s="214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15" t="s">
        <v>133</v>
      </c>
      <c r="AT464" s="215" t="s">
        <v>128</v>
      </c>
      <c r="AU464" s="215" t="s">
        <v>79</v>
      </c>
      <c r="AY464" s="17" t="s">
        <v>125</v>
      </c>
      <c r="BE464" s="216">
        <f>IF(N464="základní",J464,0)</f>
        <v>0</v>
      </c>
      <c r="BF464" s="216">
        <f>IF(N464="snížená",J464,0)</f>
        <v>0</v>
      </c>
      <c r="BG464" s="216">
        <f>IF(N464="zákl. přenesená",J464,0)</f>
        <v>0</v>
      </c>
      <c r="BH464" s="216">
        <f>IF(N464="sníž. přenesená",J464,0)</f>
        <v>0</v>
      </c>
      <c r="BI464" s="216">
        <f>IF(N464="nulová",J464,0)</f>
        <v>0</v>
      </c>
      <c r="BJ464" s="17" t="s">
        <v>79</v>
      </c>
      <c r="BK464" s="216">
        <f>ROUND(I464*H464,2)</f>
        <v>0</v>
      </c>
      <c r="BL464" s="17" t="s">
        <v>133</v>
      </c>
      <c r="BM464" s="215" t="s">
        <v>1413</v>
      </c>
    </row>
    <row r="465" s="2" customFormat="1">
      <c r="A465" s="38"/>
      <c r="B465" s="39"/>
      <c r="C465" s="40"/>
      <c r="D465" s="217" t="s">
        <v>135</v>
      </c>
      <c r="E465" s="40"/>
      <c r="F465" s="218" t="s">
        <v>924</v>
      </c>
      <c r="G465" s="40"/>
      <c r="H465" s="40"/>
      <c r="I465" s="219"/>
      <c r="J465" s="40"/>
      <c r="K465" s="40"/>
      <c r="L465" s="44"/>
      <c r="M465" s="220"/>
      <c r="N465" s="221"/>
      <c r="O465" s="84"/>
      <c r="P465" s="84"/>
      <c r="Q465" s="84"/>
      <c r="R465" s="84"/>
      <c r="S465" s="84"/>
      <c r="T465" s="85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135</v>
      </c>
      <c r="AU465" s="17" t="s">
        <v>79</v>
      </c>
    </row>
    <row r="466" s="2" customFormat="1">
      <c r="A466" s="38"/>
      <c r="B466" s="39"/>
      <c r="C466" s="40"/>
      <c r="D466" s="222" t="s">
        <v>137</v>
      </c>
      <c r="E466" s="40"/>
      <c r="F466" s="223" t="s">
        <v>925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137</v>
      </c>
      <c r="AU466" s="17" t="s">
        <v>79</v>
      </c>
    </row>
    <row r="467" s="14" customFormat="1">
      <c r="A467" s="14"/>
      <c r="B467" s="239"/>
      <c r="C467" s="240"/>
      <c r="D467" s="217" t="s">
        <v>141</v>
      </c>
      <c r="E467" s="241" t="s">
        <v>28</v>
      </c>
      <c r="F467" s="242" t="s">
        <v>1414</v>
      </c>
      <c r="G467" s="240"/>
      <c r="H467" s="241" t="s">
        <v>28</v>
      </c>
      <c r="I467" s="243"/>
      <c r="J467" s="240"/>
      <c r="K467" s="240"/>
      <c r="L467" s="244"/>
      <c r="M467" s="245"/>
      <c r="N467" s="246"/>
      <c r="O467" s="246"/>
      <c r="P467" s="246"/>
      <c r="Q467" s="246"/>
      <c r="R467" s="246"/>
      <c r="S467" s="246"/>
      <c r="T467" s="247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8" t="s">
        <v>141</v>
      </c>
      <c r="AU467" s="248" t="s">
        <v>79</v>
      </c>
      <c r="AV467" s="14" t="s">
        <v>79</v>
      </c>
      <c r="AW467" s="14" t="s">
        <v>33</v>
      </c>
      <c r="AX467" s="14" t="s">
        <v>71</v>
      </c>
      <c r="AY467" s="248" t="s">
        <v>125</v>
      </c>
    </row>
    <row r="468" s="13" customFormat="1">
      <c r="A468" s="13"/>
      <c r="B468" s="225"/>
      <c r="C468" s="226"/>
      <c r="D468" s="217" t="s">
        <v>141</v>
      </c>
      <c r="E468" s="227" t="s">
        <v>28</v>
      </c>
      <c r="F468" s="228" t="s">
        <v>1415</v>
      </c>
      <c r="G468" s="226"/>
      <c r="H468" s="229">
        <v>5.4740000000000002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141</v>
      </c>
      <c r="AU468" s="235" t="s">
        <v>79</v>
      </c>
      <c r="AV468" s="13" t="s">
        <v>81</v>
      </c>
      <c r="AW468" s="13" t="s">
        <v>33</v>
      </c>
      <c r="AX468" s="13" t="s">
        <v>71</v>
      </c>
      <c r="AY468" s="235" t="s">
        <v>125</v>
      </c>
    </row>
    <row r="469" s="13" customFormat="1">
      <c r="A469" s="13"/>
      <c r="B469" s="225"/>
      <c r="C469" s="226"/>
      <c r="D469" s="217" t="s">
        <v>141</v>
      </c>
      <c r="E469" s="227" t="s">
        <v>28</v>
      </c>
      <c r="F469" s="228" t="s">
        <v>1367</v>
      </c>
      <c r="G469" s="226"/>
      <c r="H469" s="229">
        <v>5.3899999999999997</v>
      </c>
      <c r="I469" s="230"/>
      <c r="J469" s="226"/>
      <c r="K469" s="226"/>
      <c r="L469" s="231"/>
      <c r="M469" s="232"/>
      <c r="N469" s="233"/>
      <c r="O469" s="233"/>
      <c r="P469" s="233"/>
      <c r="Q469" s="233"/>
      <c r="R469" s="233"/>
      <c r="S469" s="233"/>
      <c r="T469" s="23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5" t="s">
        <v>141</v>
      </c>
      <c r="AU469" s="235" t="s">
        <v>79</v>
      </c>
      <c r="AV469" s="13" t="s">
        <v>81</v>
      </c>
      <c r="AW469" s="13" t="s">
        <v>33</v>
      </c>
      <c r="AX469" s="13" t="s">
        <v>71</v>
      </c>
      <c r="AY469" s="235" t="s">
        <v>125</v>
      </c>
    </row>
    <row r="470" s="13" customFormat="1">
      <c r="A470" s="13"/>
      <c r="B470" s="225"/>
      <c r="C470" s="226"/>
      <c r="D470" s="217" t="s">
        <v>141</v>
      </c>
      <c r="E470" s="227" t="s">
        <v>28</v>
      </c>
      <c r="F470" s="228" t="s">
        <v>1368</v>
      </c>
      <c r="G470" s="226"/>
      <c r="H470" s="229">
        <v>5.2149999999999999</v>
      </c>
      <c r="I470" s="230"/>
      <c r="J470" s="226"/>
      <c r="K470" s="226"/>
      <c r="L470" s="231"/>
      <c r="M470" s="232"/>
      <c r="N470" s="233"/>
      <c r="O470" s="233"/>
      <c r="P470" s="233"/>
      <c r="Q470" s="233"/>
      <c r="R470" s="233"/>
      <c r="S470" s="233"/>
      <c r="T470" s="23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5" t="s">
        <v>141</v>
      </c>
      <c r="AU470" s="235" t="s">
        <v>79</v>
      </c>
      <c r="AV470" s="13" t="s">
        <v>81</v>
      </c>
      <c r="AW470" s="13" t="s">
        <v>33</v>
      </c>
      <c r="AX470" s="13" t="s">
        <v>71</v>
      </c>
      <c r="AY470" s="235" t="s">
        <v>125</v>
      </c>
    </row>
    <row r="471" s="13" customFormat="1">
      <c r="A471" s="13"/>
      <c r="B471" s="225"/>
      <c r="C471" s="226"/>
      <c r="D471" s="217" t="s">
        <v>141</v>
      </c>
      <c r="E471" s="227" t="s">
        <v>28</v>
      </c>
      <c r="F471" s="228" t="s">
        <v>1416</v>
      </c>
      <c r="G471" s="226"/>
      <c r="H471" s="229">
        <v>9.3399999999999999</v>
      </c>
      <c r="I471" s="230"/>
      <c r="J471" s="226"/>
      <c r="K471" s="226"/>
      <c r="L471" s="231"/>
      <c r="M471" s="232"/>
      <c r="N471" s="233"/>
      <c r="O471" s="233"/>
      <c r="P471" s="233"/>
      <c r="Q471" s="233"/>
      <c r="R471" s="233"/>
      <c r="S471" s="233"/>
      <c r="T471" s="23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5" t="s">
        <v>141</v>
      </c>
      <c r="AU471" s="235" t="s">
        <v>79</v>
      </c>
      <c r="AV471" s="13" t="s">
        <v>81</v>
      </c>
      <c r="AW471" s="13" t="s">
        <v>33</v>
      </c>
      <c r="AX471" s="13" t="s">
        <v>71</v>
      </c>
      <c r="AY471" s="235" t="s">
        <v>125</v>
      </c>
    </row>
    <row r="472" s="15" customFormat="1">
      <c r="A472" s="15"/>
      <c r="B472" s="249"/>
      <c r="C472" s="250"/>
      <c r="D472" s="217" t="s">
        <v>141</v>
      </c>
      <c r="E472" s="251" t="s">
        <v>28</v>
      </c>
      <c r="F472" s="252" t="s">
        <v>321</v>
      </c>
      <c r="G472" s="250"/>
      <c r="H472" s="253">
        <v>25.419</v>
      </c>
      <c r="I472" s="254"/>
      <c r="J472" s="250"/>
      <c r="K472" s="250"/>
      <c r="L472" s="255"/>
      <c r="M472" s="256"/>
      <c r="N472" s="257"/>
      <c r="O472" s="257"/>
      <c r="P472" s="257"/>
      <c r="Q472" s="257"/>
      <c r="R472" s="257"/>
      <c r="S472" s="257"/>
      <c r="T472" s="258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59" t="s">
        <v>141</v>
      </c>
      <c r="AU472" s="259" t="s">
        <v>79</v>
      </c>
      <c r="AV472" s="15" t="s">
        <v>150</v>
      </c>
      <c r="AW472" s="15" t="s">
        <v>33</v>
      </c>
      <c r="AX472" s="15" t="s">
        <v>79</v>
      </c>
      <c r="AY472" s="259" t="s">
        <v>125</v>
      </c>
    </row>
    <row r="473" s="2" customFormat="1" ht="21.75" customHeight="1">
      <c r="A473" s="38"/>
      <c r="B473" s="39"/>
      <c r="C473" s="260" t="s">
        <v>1417</v>
      </c>
      <c r="D473" s="260" t="s">
        <v>559</v>
      </c>
      <c r="E473" s="261" t="s">
        <v>928</v>
      </c>
      <c r="F473" s="262" t="s">
        <v>929</v>
      </c>
      <c r="G473" s="263" t="s">
        <v>554</v>
      </c>
      <c r="H473" s="264">
        <v>31.036999999999999</v>
      </c>
      <c r="I473" s="265"/>
      <c r="J473" s="266">
        <f>ROUND(I473*H473,2)</f>
        <v>0</v>
      </c>
      <c r="K473" s="262" t="s">
        <v>132</v>
      </c>
      <c r="L473" s="267"/>
      <c r="M473" s="268" t="s">
        <v>28</v>
      </c>
      <c r="N473" s="269" t="s">
        <v>42</v>
      </c>
      <c r="O473" s="84"/>
      <c r="P473" s="213">
        <f>O473*H473</f>
        <v>0</v>
      </c>
      <c r="Q473" s="213">
        <v>0.0053</v>
      </c>
      <c r="R473" s="213">
        <f>Q473*H473</f>
        <v>0.16449610000000001</v>
      </c>
      <c r="S473" s="213">
        <v>0</v>
      </c>
      <c r="T473" s="214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15" t="s">
        <v>133</v>
      </c>
      <c r="AT473" s="215" t="s">
        <v>559</v>
      </c>
      <c r="AU473" s="215" t="s">
        <v>79</v>
      </c>
      <c r="AY473" s="17" t="s">
        <v>125</v>
      </c>
      <c r="BE473" s="216">
        <f>IF(N473="základní",J473,0)</f>
        <v>0</v>
      </c>
      <c r="BF473" s="216">
        <f>IF(N473="snížená",J473,0)</f>
        <v>0</v>
      </c>
      <c r="BG473" s="216">
        <f>IF(N473="zákl. přenesená",J473,0)</f>
        <v>0</v>
      </c>
      <c r="BH473" s="216">
        <f>IF(N473="sníž. přenesená",J473,0)</f>
        <v>0</v>
      </c>
      <c r="BI473" s="216">
        <f>IF(N473="nulová",J473,0)</f>
        <v>0</v>
      </c>
      <c r="BJ473" s="17" t="s">
        <v>79</v>
      </c>
      <c r="BK473" s="216">
        <f>ROUND(I473*H473,2)</f>
        <v>0</v>
      </c>
      <c r="BL473" s="17" t="s">
        <v>133</v>
      </c>
      <c r="BM473" s="215" t="s">
        <v>1418</v>
      </c>
    </row>
    <row r="474" s="2" customFormat="1">
      <c r="A474" s="38"/>
      <c r="B474" s="39"/>
      <c r="C474" s="40"/>
      <c r="D474" s="217" t="s">
        <v>135</v>
      </c>
      <c r="E474" s="40"/>
      <c r="F474" s="218" t="s">
        <v>929</v>
      </c>
      <c r="G474" s="40"/>
      <c r="H474" s="40"/>
      <c r="I474" s="219"/>
      <c r="J474" s="40"/>
      <c r="K474" s="40"/>
      <c r="L474" s="44"/>
      <c r="M474" s="220"/>
      <c r="N474" s="221"/>
      <c r="O474" s="84"/>
      <c r="P474" s="84"/>
      <c r="Q474" s="84"/>
      <c r="R474" s="84"/>
      <c r="S474" s="84"/>
      <c r="T474" s="85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135</v>
      </c>
      <c r="AU474" s="17" t="s">
        <v>79</v>
      </c>
    </row>
    <row r="475" s="13" customFormat="1">
      <c r="A475" s="13"/>
      <c r="B475" s="225"/>
      <c r="C475" s="226"/>
      <c r="D475" s="217" t="s">
        <v>141</v>
      </c>
      <c r="E475" s="226"/>
      <c r="F475" s="228" t="s">
        <v>1419</v>
      </c>
      <c r="G475" s="226"/>
      <c r="H475" s="229">
        <v>31.036999999999999</v>
      </c>
      <c r="I475" s="230"/>
      <c r="J475" s="226"/>
      <c r="K475" s="226"/>
      <c r="L475" s="231"/>
      <c r="M475" s="232"/>
      <c r="N475" s="233"/>
      <c r="O475" s="233"/>
      <c r="P475" s="233"/>
      <c r="Q475" s="233"/>
      <c r="R475" s="233"/>
      <c r="S475" s="233"/>
      <c r="T475" s="23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5" t="s">
        <v>141</v>
      </c>
      <c r="AU475" s="235" t="s">
        <v>79</v>
      </c>
      <c r="AV475" s="13" t="s">
        <v>81</v>
      </c>
      <c r="AW475" s="13" t="s">
        <v>4</v>
      </c>
      <c r="AX475" s="13" t="s">
        <v>79</v>
      </c>
      <c r="AY475" s="235" t="s">
        <v>125</v>
      </c>
    </row>
    <row r="476" s="2" customFormat="1" ht="16.5" customHeight="1">
      <c r="A476" s="38"/>
      <c r="B476" s="39"/>
      <c r="C476" s="204" t="s">
        <v>1420</v>
      </c>
      <c r="D476" s="204" t="s">
        <v>128</v>
      </c>
      <c r="E476" s="205" t="s">
        <v>1421</v>
      </c>
      <c r="F476" s="206" t="s">
        <v>1422</v>
      </c>
      <c r="G476" s="207" t="s">
        <v>554</v>
      </c>
      <c r="H476" s="208">
        <v>39.100000000000001</v>
      </c>
      <c r="I476" s="209"/>
      <c r="J476" s="210">
        <f>ROUND(I476*H476,2)</f>
        <v>0</v>
      </c>
      <c r="K476" s="206" t="s">
        <v>132</v>
      </c>
      <c r="L476" s="44"/>
      <c r="M476" s="211" t="s">
        <v>28</v>
      </c>
      <c r="N476" s="212" t="s">
        <v>42</v>
      </c>
      <c r="O476" s="84"/>
      <c r="P476" s="213">
        <f>O476*H476</f>
        <v>0</v>
      </c>
      <c r="Q476" s="213">
        <v>0.00038000000000000002</v>
      </c>
      <c r="R476" s="213">
        <f>Q476*H476</f>
        <v>0.014858000000000001</v>
      </c>
      <c r="S476" s="213">
        <v>0</v>
      </c>
      <c r="T476" s="21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5" t="s">
        <v>133</v>
      </c>
      <c r="AT476" s="215" t="s">
        <v>128</v>
      </c>
      <c r="AU476" s="215" t="s">
        <v>79</v>
      </c>
      <c r="AY476" s="17" t="s">
        <v>125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7" t="s">
        <v>79</v>
      </c>
      <c r="BK476" s="216">
        <f>ROUND(I476*H476,2)</f>
        <v>0</v>
      </c>
      <c r="BL476" s="17" t="s">
        <v>133</v>
      </c>
      <c r="BM476" s="215" t="s">
        <v>1423</v>
      </c>
    </row>
    <row r="477" s="2" customFormat="1">
      <c r="A477" s="38"/>
      <c r="B477" s="39"/>
      <c r="C477" s="40"/>
      <c r="D477" s="217" t="s">
        <v>135</v>
      </c>
      <c r="E477" s="40"/>
      <c r="F477" s="218" t="s">
        <v>1424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135</v>
      </c>
      <c r="AU477" s="17" t="s">
        <v>79</v>
      </c>
    </row>
    <row r="478" s="2" customFormat="1">
      <c r="A478" s="38"/>
      <c r="B478" s="39"/>
      <c r="C478" s="40"/>
      <c r="D478" s="222" t="s">
        <v>137</v>
      </c>
      <c r="E478" s="40"/>
      <c r="F478" s="223" t="s">
        <v>1425</v>
      </c>
      <c r="G478" s="40"/>
      <c r="H478" s="40"/>
      <c r="I478" s="219"/>
      <c r="J478" s="40"/>
      <c r="K478" s="40"/>
      <c r="L478" s="44"/>
      <c r="M478" s="220"/>
      <c r="N478" s="221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137</v>
      </c>
      <c r="AU478" s="17" t="s">
        <v>79</v>
      </c>
    </row>
    <row r="479" s="13" customFormat="1">
      <c r="A479" s="13"/>
      <c r="B479" s="225"/>
      <c r="C479" s="226"/>
      <c r="D479" s="217" t="s">
        <v>141</v>
      </c>
      <c r="E479" s="227" t="s">
        <v>28</v>
      </c>
      <c r="F479" s="228" t="s">
        <v>1426</v>
      </c>
      <c r="G479" s="226"/>
      <c r="H479" s="229">
        <v>39.100000000000001</v>
      </c>
      <c r="I479" s="230"/>
      <c r="J479" s="226"/>
      <c r="K479" s="226"/>
      <c r="L479" s="231"/>
      <c r="M479" s="232"/>
      <c r="N479" s="233"/>
      <c r="O479" s="233"/>
      <c r="P479" s="233"/>
      <c r="Q479" s="233"/>
      <c r="R479" s="233"/>
      <c r="S479" s="233"/>
      <c r="T479" s="23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5" t="s">
        <v>141</v>
      </c>
      <c r="AU479" s="235" t="s">
        <v>79</v>
      </c>
      <c r="AV479" s="13" t="s">
        <v>81</v>
      </c>
      <c r="AW479" s="13" t="s">
        <v>33</v>
      </c>
      <c r="AX479" s="13" t="s">
        <v>79</v>
      </c>
      <c r="AY479" s="235" t="s">
        <v>125</v>
      </c>
    </row>
    <row r="480" s="2" customFormat="1" ht="21.75" customHeight="1">
      <c r="A480" s="38"/>
      <c r="B480" s="39"/>
      <c r="C480" s="260" t="s">
        <v>1427</v>
      </c>
      <c r="D480" s="260" t="s">
        <v>559</v>
      </c>
      <c r="E480" s="261" t="s">
        <v>928</v>
      </c>
      <c r="F480" s="262" t="s">
        <v>929</v>
      </c>
      <c r="G480" s="263" t="s">
        <v>554</v>
      </c>
      <c r="H480" s="264">
        <v>45.570999999999998</v>
      </c>
      <c r="I480" s="265"/>
      <c r="J480" s="266">
        <f>ROUND(I480*H480,2)</f>
        <v>0</v>
      </c>
      <c r="K480" s="262" t="s">
        <v>132</v>
      </c>
      <c r="L480" s="267"/>
      <c r="M480" s="268" t="s">
        <v>28</v>
      </c>
      <c r="N480" s="269" t="s">
        <v>42</v>
      </c>
      <c r="O480" s="84"/>
      <c r="P480" s="213">
        <f>O480*H480</f>
        <v>0</v>
      </c>
      <c r="Q480" s="213">
        <v>0.0053</v>
      </c>
      <c r="R480" s="213">
        <f>Q480*H480</f>
        <v>0.2415263</v>
      </c>
      <c r="S480" s="213">
        <v>0</v>
      </c>
      <c r="T480" s="21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5" t="s">
        <v>133</v>
      </c>
      <c r="AT480" s="215" t="s">
        <v>559</v>
      </c>
      <c r="AU480" s="215" t="s">
        <v>79</v>
      </c>
      <c r="AY480" s="17" t="s">
        <v>125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7" t="s">
        <v>79</v>
      </c>
      <c r="BK480" s="216">
        <f>ROUND(I480*H480,2)</f>
        <v>0</v>
      </c>
      <c r="BL480" s="17" t="s">
        <v>133</v>
      </c>
      <c r="BM480" s="215" t="s">
        <v>1428</v>
      </c>
    </row>
    <row r="481" s="2" customFormat="1">
      <c r="A481" s="38"/>
      <c r="B481" s="39"/>
      <c r="C481" s="40"/>
      <c r="D481" s="217" t="s">
        <v>135</v>
      </c>
      <c r="E481" s="40"/>
      <c r="F481" s="218" t="s">
        <v>929</v>
      </c>
      <c r="G481" s="40"/>
      <c r="H481" s="40"/>
      <c r="I481" s="219"/>
      <c r="J481" s="40"/>
      <c r="K481" s="40"/>
      <c r="L481" s="44"/>
      <c r="M481" s="220"/>
      <c r="N481" s="221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135</v>
      </c>
      <c r="AU481" s="17" t="s">
        <v>79</v>
      </c>
    </row>
    <row r="482" s="13" customFormat="1">
      <c r="A482" s="13"/>
      <c r="B482" s="225"/>
      <c r="C482" s="226"/>
      <c r="D482" s="217" t="s">
        <v>141</v>
      </c>
      <c r="E482" s="226"/>
      <c r="F482" s="228" t="s">
        <v>1429</v>
      </c>
      <c r="G482" s="226"/>
      <c r="H482" s="229">
        <v>45.570999999999998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141</v>
      </c>
      <c r="AU482" s="235" t="s">
        <v>79</v>
      </c>
      <c r="AV482" s="13" t="s">
        <v>81</v>
      </c>
      <c r="AW482" s="13" t="s">
        <v>4</v>
      </c>
      <c r="AX482" s="13" t="s">
        <v>79</v>
      </c>
      <c r="AY482" s="235" t="s">
        <v>125</v>
      </c>
    </row>
    <row r="483" s="12" customFormat="1" ht="25.92" customHeight="1">
      <c r="A483" s="12"/>
      <c r="B483" s="188"/>
      <c r="C483" s="189"/>
      <c r="D483" s="190" t="s">
        <v>70</v>
      </c>
      <c r="E483" s="191" t="s">
        <v>1430</v>
      </c>
      <c r="F483" s="191" t="s">
        <v>1431</v>
      </c>
      <c r="G483" s="189"/>
      <c r="H483" s="189"/>
      <c r="I483" s="192"/>
      <c r="J483" s="193">
        <f>BK483</f>
        <v>0</v>
      </c>
      <c r="K483" s="189"/>
      <c r="L483" s="194"/>
      <c r="M483" s="195"/>
      <c r="N483" s="196"/>
      <c r="O483" s="196"/>
      <c r="P483" s="197">
        <f>SUM(P484:P490)</f>
        <v>0</v>
      </c>
      <c r="Q483" s="196"/>
      <c r="R483" s="197">
        <f>SUM(R484:R490)</f>
        <v>0.015524999999999999</v>
      </c>
      <c r="S483" s="196"/>
      <c r="T483" s="198">
        <f>SUM(T484:T490)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99" t="s">
        <v>150</v>
      </c>
      <c r="AT483" s="200" t="s">
        <v>70</v>
      </c>
      <c r="AU483" s="200" t="s">
        <v>71</v>
      </c>
      <c r="AY483" s="199" t="s">
        <v>125</v>
      </c>
      <c r="BK483" s="201">
        <f>SUM(BK484:BK490)</f>
        <v>0</v>
      </c>
    </row>
    <row r="484" s="2" customFormat="1" ht="16.5" customHeight="1">
      <c r="A484" s="38"/>
      <c r="B484" s="39"/>
      <c r="C484" s="204" t="s">
        <v>1432</v>
      </c>
      <c r="D484" s="204" t="s">
        <v>128</v>
      </c>
      <c r="E484" s="205" t="s">
        <v>1433</v>
      </c>
      <c r="F484" s="206" t="s">
        <v>1434</v>
      </c>
      <c r="G484" s="207" t="s">
        <v>262</v>
      </c>
      <c r="H484" s="208">
        <v>15</v>
      </c>
      <c r="I484" s="209"/>
      <c r="J484" s="210">
        <f>ROUND(I484*H484,2)</f>
        <v>0</v>
      </c>
      <c r="K484" s="206" t="s">
        <v>132</v>
      </c>
      <c r="L484" s="44"/>
      <c r="M484" s="211" t="s">
        <v>28</v>
      </c>
      <c r="N484" s="212" t="s">
        <v>42</v>
      </c>
      <c r="O484" s="84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5" t="s">
        <v>133</v>
      </c>
      <c r="AT484" s="215" t="s">
        <v>128</v>
      </c>
      <c r="AU484" s="215" t="s">
        <v>79</v>
      </c>
      <c r="AY484" s="17" t="s">
        <v>125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7" t="s">
        <v>79</v>
      </c>
      <c r="BK484" s="216">
        <f>ROUND(I484*H484,2)</f>
        <v>0</v>
      </c>
      <c r="BL484" s="17" t="s">
        <v>133</v>
      </c>
      <c r="BM484" s="215" t="s">
        <v>1435</v>
      </c>
    </row>
    <row r="485" s="2" customFormat="1">
      <c r="A485" s="38"/>
      <c r="B485" s="39"/>
      <c r="C485" s="40"/>
      <c r="D485" s="217" t="s">
        <v>135</v>
      </c>
      <c r="E485" s="40"/>
      <c r="F485" s="218" t="s">
        <v>1436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135</v>
      </c>
      <c r="AU485" s="17" t="s">
        <v>79</v>
      </c>
    </row>
    <row r="486" s="2" customFormat="1">
      <c r="A486" s="38"/>
      <c r="B486" s="39"/>
      <c r="C486" s="40"/>
      <c r="D486" s="222" t="s">
        <v>137</v>
      </c>
      <c r="E486" s="40"/>
      <c r="F486" s="223" t="s">
        <v>1437</v>
      </c>
      <c r="G486" s="40"/>
      <c r="H486" s="40"/>
      <c r="I486" s="219"/>
      <c r="J486" s="40"/>
      <c r="K486" s="40"/>
      <c r="L486" s="44"/>
      <c r="M486" s="220"/>
      <c r="N486" s="221"/>
      <c r="O486" s="84"/>
      <c r="P486" s="84"/>
      <c r="Q486" s="84"/>
      <c r="R486" s="84"/>
      <c r="S486" s="84"/>
      <c r="T486" s="85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137</v>
      </c>
      <c r="AU486" s="17" t="s">
        <v>79</v>
      </c>
    </row>
    <row r="487" s="2" customFormat="1">
      <c r="A487" s="38"/>
      <c r="B487" s="39"/>
      <c r="C487" s="40"/>
      <c r="D487" s="217" t="s">
        <v>139</v>
      </c>
      <c r="E487" s="40"/>
      <c r="F487" s="224" t="s">
        <v>1438</v>
      </c>
      <c r="G487" s="40"/>
      <c r="H487" s="40"/>
      <c r="I487" s="219"/>
      <c r="J487" s="40"/>
      <c r="K487" s="40"/>
      <c r="L487" s="44"/>
      <c r="M487" s="220"/>
      <c r="N487" s="221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139</v>
      </c>
      <c r="AU487" s="17" t="s">
        <v>79</v>
      </c>
    </row>
    <row r="488" s="2" customFormat="1" ht="16.5" customHeight="1">
      <c r="A488" s="38"/>
      <c r="B488" s="39"/>
      <c r="C488" s="260" t="s">
        <v>1439</v>
      </c>
      <c r="D488" s="260" t="s">
        <v>559</v>
      </c>
      <c r="E488" s="261" t="s">
        <v>1440</v>
      </c>
      <c r="F488" s="262" t="s">
        <v>1441</v>
      </c>
      <c r="G488" s="263" t="s">
        <v>559</v>
      </c>
      <c r="H488" s="264">
        <v>17.25</v>
      </c>
      <c r="I488" s="265"/>
      <c r="J488" s="266">
        <f>ROUND(I488*H488,2)</f>
        <v>0</v>
      </c>
      <c r="K488" s="262" t="s">
        <v>341</v>
      </c>
      <c r="L488" s="267"/>
      <c r="M488" s="268" t="s">
        <v>28</v>
      </c>
      <c r="N488" s="269" t="s">
        <v>42</v>
      </c>
      <c r="O488" s="84"/>
      <c r="P488" s="213">
        <f>O488*H488</f>
        <v>0</v>
      </c>
      <c r="Q488" s="213">
        <v>0.00089999999999999998</v>
      </c>
      <c r="R488" s="213">
        <f>Q488*H488</f>
        <v>0.015524999999999999</v>
      </c>
      <c r="S488" s="213">
        <v>0</v>
      </c>
      <c r="T488" s="21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5" t="s">
        <v>133</v>
      </c>
      <c r="AT488" s="215" t="s">
        <v>559</v>
      </c>
      <c r="AU488" s="215" t="s">
        <v>79</v>
      </c>
      <c r="AY488" s="17" t="s">
        <v>125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7" t="s">
        <v>79</v>
      </c>
      <c r="BK488" s="216">
        <f>ROUND(I488*H488,2)</f>
        <v>0</v>
      </c>
      <c r="BL488" s="17" t="s">
        <v>133</v>
      </c>
      <c r="BM488" s="215" t="s">
        <v>1442</v>
      </c>
    </row>
    <row r="489" s="2" customFormat="1">
      <c r="A489" s="38"/>
      <c r="B489" s="39"/>
      <c r="C489" s="40"/>
      <c r="D489" s="217" t="s">
        <v>135</v>
      </c>
      <c r="E489" s="40"/>
      <c r="F489" s="218" t="s">
        <v>1441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135</v>
      </c>
      <c r="AU489" s="17" t="s">
        <v>79</v>
      </c>
    </row>
    <row r="490" s="13" customFormat="1">
      <c r="A490" s="13"/>
      <c r="B490" s="225"/>
      <c r="C490" s="226"/>
      <c r="D490" s="217" t="s">
        <v>141</v>
      </c>
      <c r="E490" s="226"/>
      <c r="F490" s="228" t="s">
        <v>1443</v>
      </c>
      <c r="G490" s="226"/>
      <c r="H490" s="229">
        <v>17.25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141</v>
      </c>
      <c r="AU490" s="235" t="s">
        <v>79</v>
      </c>
      <c r="AV490" s="13" t="s">
        <v>81</v>
      </c>
      <c r="AW490" s="13" t="s">
        <v>4</v>
      </c>
      <c r="AX490" s="13" t="s">
        <v>79</v>
      </c>
      <c r="AY490" s="235" t="s">
        <v>125</v>
      </c>
    </row>
    <row r="491" s="12" customFormat="1" ht="25.92" customHeight="1">
      <c r="A491" s="12"/>
      <c r="B491" s="188"/>
      <c r="C491" s="189"/>
      <c r="D491" s="190" t="s">
        <v>70</v>
      </c>
      <c r="E491" s="191" t="s">
        <v>126</v>
      </c>
      <c r="F491" s="191" t="s">
        <v>127</v>
      </c>
      <c r="G491" s="189"/>
      <c r="H491" s="189"/>
      <c r="I491" s="192"/>
      <c r="J491" s="193">
        <f>BK491</f>
        <v>0</v>
      </c>
      <c r="K491" s="189"/>
      <c r="L491" s="194"/>
      <c r="M491" s="195"/>
      <c r="N491" s="196"/>
      <c r="O491" s="196"/>
      <c r="P491" s="197">
        <f>SUM(P492:P572)</f>
        <v>0</v>
      </c>
      <c r="Q491" s="196"/>
      <c r="R491" s="197">
        <f>SUM(R492:R572)</f>
        <v>18.892405660000001</v>
      </c>
      <c r="S491" s="196"/>
      <c r="T491" s="198">
        <f>SUM(T492:T572)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199" t="s">
        <v>150</v>
      </c>
      <c r="AT491" s="200" t="s">
        <v>70</v>
      </c>
      <c r="AU491" s="200" t="s">
        <v>71</v>
      </c>
      <c r="AY491" s="199" t="s">
        <v>125</v>
      </c>
      <c r="BK491" s="201">
        <f>SUM(BK492:BK572)</f>
        <v>0</v>
      </c>
    </row>
    <row r="492" s="2" customFormat="1" ht="16.5" customHeight="1">
      <c r="A492" s="38"/>
      <c r="B492" s="39"/>
      <c r="C492" s="204" t="s">
        <v>1444</v>
      </c>
      <c r="D492" s="204" t="s">
        <v>128</v>
      </c>
      <c r="E492" s="205" t="s">
        <v>1445</v>
      </c>
      <c r="F492" s="206" t="s">
        <v>1446</v>
      </c>
      <c r="G492" s="207" t="s">
        <v>270</v>
      </c>
      <c r="H492" s="208">
        <v>2</v>
      </c>
      <c r="I492" s="209"/>
      <c r="J492" s="210">
        <f>ROUND(I492*H492,2)</f>
        <v>0</v>
      </c>
      <c r="K492" s="206" t="s">
        <v>132</v>
      </c>
      <c r="L492" s="44"/>
      <c r="M492" s="211" t="s">
        <v>28</v>
      </c>
      <c r="N492" s="212" t="s">
        <v>42</v>
      </c>
      <c r="O492" s="84"/>
      <c r="P492" s="213">
        <f>O492*H492</f>
        <v>0</v>
      </c>
      <c r="Q492" s="213">
        <v>0.00069999999999999999</v>
      </c>
      <c r="R492" s="213">
        <f>Q492*H492</f>
        <v>0.0014</v>
      </c>
      <c r="S492" s="213">
        <v>0</v>
      </c>
      <c r="T492" s="214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15" t="s">
        <v>133</v>
      </c>
      <c r="AT492" s="215" t="s">
        <v>128</v>
      </c>
      <c r="AU492" s="215" t="s">
        <v>79</v>
      </c>
      <c r="AY492" s="17" t="s">
        <v>125</v>
      </c>
      <c r="BE492" s="216">
        <f>IF(N492="základní",J492,0)</f>
        <v>0</v>
      </c>
      <c r="BF492" s="216">
        <f>IF(N492="snížená",J492,0)</f>
        <v>0</v>
      </c>
      <c r="BG492" s="216">
        <f>IF(N492="zákl. přenesená",J492,0)</f>
        <v>0</v>
      </c>
      <c r="BH492" s="216">
        <f>IF(N492="sníž. přenesená",J492,0)</f>
        <v>0</v>
      </c>
      <c r="BI492" s="216">
        <f>IF(N492="nulová",J492,0)</f>
        <v>0</v>
      </c>
      <c r="BJ492" s="17" t="s">
        <v>79</v>
      </c>
      <c r="BK492" s="216">
        <f>ROUND(I492*H492,2)</f>
        <v>0</v>
      </c>
      <c r="BL492" s="17" t="s">
        <v>133</v>
      </c>
      <c r="BM492" s="215" t="s">
        <v>1447</v>
      </c>
    </row>
    <row r="493" s="2" customFormat="1">
      <c r="A493" s="38"/>
      <c r="B493" s="39"/>
      <c r="C493" s="40"/>
      <c r="D493" s="217" t="s">
        <v>135</v>
      </c>
      <c r="E493" s="40"/>
      <c r="F493" s="218" t="s">
        <v>1448</v>
      </c>
      <c r="G493" s="40"/>
      <c r="H493" s="40"/>
      <c r="I493" s="219"/>
      <c r="J493" s="40"/>
      <c r="K493" s="40"/>
      <c r="L493" s="44"/>
      <c r="M493" s="220"/>
      <c r="N493" s="221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135</v>
      </c>
      <c r="AU493" s="17" t="s">
        <v>79</v>
      </c>
    </row>
    <row r="494" s="2" customFormat="1">
      <c r="A494" s="38"/>
      <c r="B494" s="39"/>
      <c r="C494" s="40"/>
      <c r="D494" s="222" t="s">
        <v>137</v>
      </c>
      <c r="E494" s="40"/>
      <c r="F494" s="223" t="s">
        <v>1449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137</v>
      </c>
      <c r="AU494" s="17" t="s">
        <v>79</v>
      </c>
    </row>
    <row r="495" s="2" customFormat="1" ht="16.5" customHeight="1">
      <c r="A495" s="38"/>
      <c r="B495" s="39"/>
      <c r="C495" s="260" t="s">
        <v>1450</v>
      </c>
      <c r="D495" s="260" t="s">
        <v>559</v>
      </c>
      <c r="E495" s="261" t="s">
        <v>1451</v>
      </c>
      <c r="F495" s="262" t="s">
        <v>1452</v>
      </c>
      <c r="G495" s="263" t="s">
        <v>270</v>
      </c>
      <c r="H495" s="264">
        <v>1</v>
      </c>
      <c r="I495" s="265"/>
      <c r="J495" s="266">
        <f>ROUND(I495*H495,2)</f>
        <v>0</v>
      </c>
      <c r="K495" s="262" t="s">
        <v>132</v>
      </c>
      <c r="L495" s="267"/>
      <c r="M495" s="268" t="s">
        <v>28</v>
      </c>
      <c r="N495" s="269" t="s">
        <v>42</v>
      </c>
      <c r="O495" s="84"/>
      <c r="P495" s="213">
        <f>O495*H495</f>
        <v>0</v>
      </c>
      <c r="Q495" s="213">
        <v>0.0012999999999999999</v>
      </c>
      <c r="R495" s="213">
        <f>Q495*H495</f>
        <v>0.0012999999999999999</v>
      </c>
      <c r="S495" s="213">
        <v>0</v>
      </c>
      <c r="T495" s="21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5" t="s">
        <v>133</v>
      </c>
      <c r="AT495" s="215" t="s">
        <v>559</v>
      </c>
      <c r="AU495" s="215" t="s">
        <v>79</v>
      </c>
      <c r="AY495" s="17" t="s">
        <v>125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17" t="s">
        <v>79</v>
      </c>
      <c r="BK495" s="216">
        <f>ROUND(I495*H495,2)</f>
        <v>0</v>
      </c>
      <c r="BL495" s="17" t="s">
        <v>133</v>
      </c>
      <c r="BM495" s="215" t="s">
        <v>1453</v>
      </c>
    </row>
    <row r="496" s="2" customFormat="1">
      <c r="A496" s="38"/>
      <c r="B496" s="39"/>
      <c r="C496" s="40"/>
      <c r="D496" s="217" t="s">
        <v>135</v>
      </c>
      <c r="E496" s="40"/>
      <c r="F496" s="218" t="s">
        <v>1452</v>
      </c>
      <c r="G496" s="40"/>
      <c r="H496" s="40"/>
      <c r="I496" s="219"/>
      <c r="J496" s="40"/>
      <c r="K496" s="40"/>
      <c r="L496" s="44"/>
      <c r="M496" s="220"/>
      <c r="N496" s="221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135</v>
      </c>
      <c r="AU496" s="17" t="s">
        <v>79</v>
      </c>
    </row>
    <row r="497" s="2" customFormat="1" ht="16.5" customHeight="1">
      <c r="A497" s="38"/>
      <c r="B497" s="39"/>
      <c r="C497" s="260" t="s">
        <v>1454</v>
      </c>
      <c r="D497" s="260" t="s">
        <v>559</v>
      </c>
      <c r="E497" s="261" t="s">
        <v>1455</v>
      </c>
      <c r="F497" s="262" t="s">
        <v>1456</v>
      </c>
      <c r="G497" s="263" t="s">
        <v>270</v>
      </c>
      <c r="H497" s="264">
        <v>1</v>
      </c>
      <c r="I497" s="265"/>
      <c r="J497" s="266">
        <f>ROUND(I497*H497,2)</f>
        <v>0</v>
      </c>
      <c r="K497" s="262" t="s">
        <v>132</v>
      </c>
      <c r="L497" s="267"/>
      <c r="M497" s="268" t="s">
        <v>28</v>
      </c>
      <c r="N497" s="269" t="s">
        <v>42</v>
      </c>
      <c r="O497" s="84"/>
      <c r="P497" s="213">
        <f>O497*H497</f>
        <v>0</v>
      </c>
      <c r="Q497" s="213">
        <v>0.0016999999999999999</v>
      </c>
      <c r="R497" s="213">
        <f>Q497*H497</f>
        <v>0.0016999999999999999</v>
      </c>
      <c r="S497" s="213">
        <v>0</v>
      </c>
      <c r="T497" s="214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15" t="s">
        <v>133</v>
      </c>
      <c r="AT497" s="215" t="s">
        <v>559</v>
      </c>
      <c r="AU497" s="215" t="s">
        <v>79</v>
      </c>
      <c r="AY497" s="17" t="s">
        <v>125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7" t="s">
        <v>79</v>
      </c>
      <c r="BK497" s="216">
        <f>ROUND(I497*H497,2)</f>
        <v>0</v>
      </c>
      <c r="BL497" s="17" t="s">
        <v>133</v>
      </c>
      <c r="BM497" s="215" t="s">
        <v>1457</v>
      </c>
    </row>
    <row r="498" s="2" customFormat="1">
      <c r="A498" s="38"/>
      <c r="B498" s="39"/>
      <c r="C498" s="40"/>
      <c r="D498" s="217" t="s">
        <v>135</v>
      </c>
      <c r="E498" s="40"/>
      <c r="F498" s="218" t="s">
        <v>1456</v>
      </c>
      <c r="G498" s="40"/>
      <c r="H498" s="40"/>
      <c r="I498" s="219"/>
      <c r="J498" s="40"/>
      <c r="K498" s="40"/>
      <c r="L498" s="44"/>
      <c r="M498" s="220"/>
      <c r="N498" s="221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135</v>
      </c>
      <c r="AU498" s="17" t="s">
        <v>79</v>
      </c>
    </row>
    <row r="499" s="2" customFormat="1" ht="16.5" customHeight="1">
      <c r="A499" s="38"/>
      <c r="B499" s="39"/>
      <c r="C499" s="204" t="s">
        <v>1458</v>
      </c>
      <c r="D499" s="204" t="s">
        <v>128</v>
      </c>
      <c r="E499" s="205" t="s">
        <v>1459</v>
      </c>
      <c r="F499" s="206" t="s">
        <v>1460</v>
      </c>
      <c r="G499" s="207" t="s">
        <v>286</v>
      </c>
      <c r="H499" s="208">
        <v>2</v>
      </c>
      <c r="I499" s="209"/>
      <c r="J499" s="210">
        <f>ROUND(I499*H499,2)</f>
        <v>0</v>
      </c>
      <c r="K499" s="206" t="s">
        <v>132</v>
      </c>
      <c r="L499" s="44"/>
      <c r="M499" s="211" t="s">
        <v>28</v>
      </c>
      <c r="N499" s="212" t="s">
        <v>42</v>
      </c>
      <c r="O499" s="84"/>
      <c r="P499" s="213">
        <f>O499*H499</f>
        <v>0</v>
      </c>
      <c r="Q499" s="213">
        <v>0.081119999999999998</v>
      </c>
      <c r="R499" s="213">
        <f>Q499*H499</f>
        <v>0.16224</v>
      </c>
      <c r="S499" s="213">
        <v>0</v>
      </c>
      <c r="T499" s="214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15" t="s">
        <v>150</v>
      </c>
      <c r="AT499" s="215" t="s">
        <v>128</v>
      </c>
      <c r="AU499" s="215" t="s">
        <v>79</v>
      </c>
      <c r="AY499" s="17" t="s">
        <v>125</v>
      </c>
      <c r="BE499" s="216">
        <f>IF(N499="základní",J499,0)</f>
        <v>0</v>
      </c>
      <c r="BF499" s="216">
        <f>IF(N499="snížená",J499,0)</f>
        <v>0</v>
      </c>
      <c r="BG499" s="216">
        <f>IF(N499="zákl. přenesená",J499,0)</f>
        <v>0</v>
      </c>
      <c r="BH499" s="216">
        <f>IF(N499="sníž. přenesená",J499,0)</f>
        <v>0</v>
      </c>
      <c r="BI499" s="216">
        <f>IF(N499="nulová",J499,0)</f>
        <v>0</v>
      </c>
      <c r="BJ499" s="17" t="s">
        <v>79</v>
      </c>
      <c r="BK499" s="216">
        <f>ROUND(I499*H499,2)</f>
        <v>0</v>
      </c>
      <c r="BL499" s="17" t="s">
        <v>150</v>
      </c>
      <c r="BM499" s="215" t="s">
        <v>1461</v>
      </c>
    </row>
    <row r="500" s="2" customFormat="1">
      <c r="A500" s="38"/>
      <c r="B500" s="39"/>
      <c r="C500" s="40"/>
      <c r="D500" s="217" t="s">
        <v>135</v>
      </c>
      <c r="E500" s="40"/>
      <c r="F500" s="218" t="s">
        <v>1462</v>
      </c>
      <c r="G500" s="40"/>
      <c r="H500" s="40"/>
      <c r="I500" s="219"/>
      <c r="J500" s="40"/>
      <c r="K500" s="40"/>
      <c r="L500" s="44"/>
      <c r="M500" s="220"/>
      <c r="N500" s="221"/>
      <c r="O500" s="84"/>
      <c r="P500" s="84"/>
      <c r="Q500" s="84"/>
      <c r="R500" s="84"/>
      <c r="S500" s="84"/>
      <c r="T500" s="85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135</v>
      </c>
      <c r="AU500" s="17" t="s">
        <v>79</v>
      </c>
    </row>
    <row r="501" s="2" customFormat="1">
      <c r="A501" s="38"/>
      <c r="B501" s="39"/>
      <c r="C501" s="40"/>
      <c r="D501" s="222" t="s">
        <v>137</v>
      </c>
      <c r="E501" s="40"/>
      <c r="F501" s="223" t="s">
        <v>1463</v>
      </c>
      <c r="G501" s="40"/>
      <c r="H501" s="40"/>
      <c r="I501" s="219"/>
      <c r="J501" s="40"/>
      <c r="K501" s="40"/>
      <c r="L501" s="44"/>
      <c r="M501" s="220"/>
      <c r="N501" s="221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137</v>
      </c>
      <c r="AU501" s="17" t="s">
        <v>79</v>
      </c>
    </row>
    <row r="502" s="2" customFormat="1">
      <c r="A502" s="38"/>
      <c r="B502" s="39"/>
      <c r="C502" s="40"/>
      <c r="D502" s="217" t="s">
        <v>139</v>
      </c>
      <c r="E502" s="40"/>
      <c r="F502" s="224" t="s">
        <v>1464</v>
      </c>
      <c r="G502" s="40"/>
      <c r="H502" s="40"/>
      <c r="I502" s="219"/>
      <c r="J502" s="40"/>
      <c r="K502" s="40"/>
      <c r="L502" s="44"/>
      <c r="M502" s="220"/>
      <c r="N502" s="221"/>
      <c r="O502" s="84"/>
      <c r="P502" s="84"/>
      <c r="Q502" s="84"/>
      <c r="R502" s="84"/>
      <c r="S502" s="84"/>
      <c r="T502" s="85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139</v>
      </c>
      <c r="AU502" s="17" t="s">
        <v>79</v>
      </c>
    </row>
    <row r="503" s="2" customFormat="1" ht="16.5" customHeight="1">
      <c r="A503" s="38"/>
      <c r="B503" s="39"/>
      <c r="C503" s="204" t="s">
        <v>1465</v>
      </c>
      <c r="D503" s="204" t="s">
        <v>128</v>
      </c>
      <c r="E503" s="205" t="s">
        <v>1466</v>
      </c>
      <c r="F503" s="206" t="s">
        <v>1467</v>
      </c>
      <c r="G503" s="207" t="s">
        <v>286</v>
      </c>
      <c r="H503" s="208">
        <v>2</v>
      </c>
      <c r="I503" s="209"/>
      <c r="J503" s="210">
        <f>ROUND(I503*H503,2)</f>
        <v>0</v>
      </c>
      <c r="K503" s="206" t="s">
        <v>132</v>
      </c>
      <c r="L503" s="44"/>
      <c r="M503" s="211" t="s">
        <v>28</v>
      </c>
      <c r="N503" s="212" t="s">
        <v>42</v>
      </c>
      <c r="O503" s="84"/>
      <c r="P503" s="213">
        <f>O503*H503</f>
        <v>0</v>
      </c>
      <c r="Q503" s="213">
        <v>0.079920000000000005</v>
      </c>
      <c r="R503" s="213">
        <f>Q503*H503</f>
        <v>0.15984000000000001</v>
      </c>
      <c r="S503" s="213">
        <v>0</v>
      </c>
      <c r="T503" s="214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15" t="s">
        <v>150</v>
      </c>
      <c r="AT503" s="215" t="s">
        <v>128</v>
      </c>
      <c r="AU503" s="215" t="s">
        <v>79</v>
      </c>
      <c r="AY503" s="17" t="s">
        <v>125</v>
      </c>
      <c r="BE503" s="216">
        <f>IF(N503="základní",J503,0)</f>
        <v>0</v>
      </c>
      <c r="BF503" s="216">
        <f>IF(N503="snížená",J503,0)</f>
        <v>0</v>
      </c>
      <c r="BG503" s="216">
        <f>IF(N503="zákl. přenesená",J503,0)</f>
        <v>0</v>
      </c>
      <c r="BH503" s="216">
        <f>IF(N503="sníž. přenesená",J503,0)</f>
        <v>0</v>
      </c>
      <c r="BI503" s="216">
        <f>IF(N503="nulová",J503,0)</f>
        <v>0</v>
      </c>
      <c r="BJ503" s="17" t="s">
        <v>79</v>
      </c>
      <c r="BK503" s="216">
        <f>ROUND(I503*H503,2)</f>
        <v>0</v>
      </c>
      <c r="BL503" s="17" t="s">
        <v>150</v>
      </c>
      <c r="BM503" s="215" t="s">
        <v>1468</v>
      </c>
    </row>
    <row r="504" s="2" customFormat="1">
      <c r="A504" s="38"/>
      <c r="B504" s="39"/>
      <c r="C504" s="40"/>
      <c r="D504" s="217" t="s">
        <v>135</v>
      </c>
      <c r="E504" s="40"/>
      <c r="F504" s="218" t="s">
        <v>1467</v>
      </c>
      <c r="G504" s="40"/>
      <c r="H504" s="40"/>
      <c r="I504" s="219"/>
      <c r="J504" s="40"/>
      <c r="K504" s="40"/>
      <c r="L504" s="44"/>
      <c r="M504" s="220"/>
      <c r="N504" s="221"/>
      <c r="O504" s="84"/>
      <c r="P504" s="84"/>
      <c r="Q504" s="84"/>
      <c r="R504" s="84"/>
      <c r="S504" s="84"/>
      <c r="T504" s="85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135</v>
      </c>
      <c r="AU504" s="17" t="s">
        <v>79</v>
      </c>
    </row>
    <row r="505" s="2" customFormat="1">
      <c r="A505" s="38"/>
      <c r="B505" s="39"/>
      <c r="C505" s="40"/>
      <c r="D505" s="222" t="s">
        <v>137</v>
      </c>
      <c r="E505" s="40"/>
      <c r="F505" s="223" t="s">
        <v>1469</v>
      </c>
      <c r="G505" s="40"/>
      <c r="H505" s="40"/>
      <c r="I505" s="219"/>
      <c r="J505" s="40"/>
      <c r="K505" s="40"/>
      <c r="L505" s="44"/>
      <c r="M505" s="220"/>
      <c r="N505" s="221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137</v>
      </c>
      <c r="AU505" s="17" t="s">
        <v>79</v>
      </c>
    </row>
    <row r="506" s="2" customFormat="1" ht="16.5" customHeight="1">
      <c r="A506" s="38"/>
      <c r="B506" s="39"/>
      <c r="C506" s="204" t="s">
        <v>1470</v>
      </c>
      <c r="D506" s="204" t="s">
        <v>128</v>
      </c>
      <c r="E506" s="205" t="s">
        <v>1471</v>
      </c>
      <c r="F506" s="206" t="s">
        <v>1472</v>
      </c>
      <c r="G506" s="207" t="s">
        <v>270</v>
      </c>
      <c r="H506" s="208">
        <v>1</v>
      </c>
      <c r="I506" s="209"/>
      <c r="J506" s="210">
        <f>ROUND(I506*H506,2)</f>
        <v>0</v>
      </c>
      <c r="K506" s="206" t="s">
        <v>132</v>
      </c>
      <c r="L506" s="44"/>
      <c r="M506" s="211" t="s">
        <v>28</v>
      </c>
      <c r="N506" s="212" t="s">
        <v>42</v>
      </c>
      <c r="O506" s="84"/>
      <c r="P506" s="213">
        <f>O506*H506</f>
        <v>0</v>
      </c>
      <c r="Q506" s="213">
        <v>0.10940999999999999</v>
      </c>
      <c r="R506" s="213">
        <f>Q506*H506</f>
        <v>0.10940999999999999</v>
      </c>
      <c r="S506" s="213">
        <v>0</v>
      </c>
      <c r="T506" s="214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5" t="s">
        <v>133</v>
      </c>
      <c r="AT506" s="215" t="s">
        <v>128</v>
      </c>
      <c r="AU506" s="215" t="s">
        <v>79</v>
      </c>
      <c r="AY506" s="17" t="s">
        <v>125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7" t="s">
        <v>79</v>
      </c>
      <c r="BK506" s="216">
        <f>ROUND(I506*H506,2)</f>
        <v>0</v>
      </c>
      <c r="BL506" s="17" t="s">
        <v>133</v>
      </c>
      <c r="BM506" s="215" t="s">
        <v>1473</v>
      </c>
    </row>
    <row r="507" s="2" customFormat="1">
      <c r="A507" s="38"/>
      <c r="B507" s="39"/>
      <c r="C507" s="40"/>
      <c r="D507" s="217" t="s">
        <v>135</v>
      </c>
      <c r="E507" s="40"/>
      <c r="F507" s="218" t="s">
        <v>1474</v>
      </c>
      <c r="G507" s="40"/>
      <c r="H507" s="40"/>
      <c r="I507" s="219"/>
      <c r="J507" s="40"/>
      <c r="K507" s="40"/>
      <c r="L507" s="44"/>
      <c r="M507" s="220"/>
      <c r="N507" s="221"/>
      <c r="O507" s="84"/>
      <c r="P507" s="84"/>
      <c r="Q507" s="84"/>
      <c r="R507" s="84"/>
      <c r="S507" s="84"/>
      <c r="T507" s="85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135</v>
      </c>
      <c r="AU507" s="17" t="s">
        <v>79</v>
      </c>
    </row>
    <row r="508" s="2" customFormat="1">
      <c r="A508" s="38"/>
      <c r="B508" s="39"/>
      <c r="C508" s="40"/>
      <c r="D508" s="222" t="s">
        <v>137</v>
      </c>
      <c r="E508" s="40"/>
      <c r="F508" s="223" t="s">
        <v>1475</v>
      </c>
      <c r="G508" s="40"/>
      <c r="H508" s="40"/>
      <c r="I508" s="219"/>
      <c r="J508" s="40"/>
      <c r="K508" s="40"/>
      <c r="L508" s="44"/>
      <c r="M508" s="220"/>
      <c r="N508" s="221"/>
      <c r="O508" s="84"/>
      <c r="P508" s="84"/>
      <c r="Q508" s="84"/>
      <c r="R508" s="84"/>
      <c r="S508" s="84"/>
      <c r="T508" s="85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137</v>
      </c>
      <c r="AU508" s="17" t="s">
        <v>79</v>
      </c>
    </row>
    <row r="509" s="2" customFormat="1">
      <c r="A509" s="38"/>
      <c r="B509" s="39"/>
      <c r="C509" s="40"/>
      <c r="D509" s="217" t="s">
        <v>139</v>
      </c>
      <c r="E509" s="40"/>
      <c r="F509" s="224" t="s">
        <v>1476</v>
      </c>
      <c r="G509" s="40"/>
      <c r="H509" s="40"/>
      <c r="I509" s="219"/>
      <c r="J509" s="40"/>
      <c r="K509" s="40"/>
      <c r="L509" s="44"/>
      <c r="M509" s="220"/>
      <c r="N509" s="221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139</v>
      </c>
      <c r="AU509" s="17" t="s">
        <v>79</v>
      </c>
    </row>
    <row r="510" s="2" customFormat="1" ht="16.5" customHeight="1">
      <c r="A510" s="38"/>
      <c r="B510" s="39"/>
      <c r="C510" s="260" t="s">
        <v>1477</v>
      </c>
      <c r="D510" s="260" t="s">
        <v>559</v>
      </c>
      <c r="E510" s="261" t="s">
        <v>1478</v>
      </c>
      <c r="F510" s="262" t="s">
        <v>1479</v>
      </c>
      <c r="G510" s="263" t="s">
        <v>270</v>
      </c>
      <c r="H510" s="264">
        <v>1</v>
      </c>
      <c r="I510" s="265"/>
      <c r="J510" s="266">
        <f>ROUND(I510*H510,2)</f>
        <v>0</v>
      </c>
      <c r="K510" s="262" t="s">
        <v>132</v>
      </c>
      <c r="L510" s="267"/>
      <c r="M510" s="268" t="s">
        <v>28</v>
      </c>
      <c r="N510" s="269" t="s">
        <v>42</v>
      </c>
      <c r="O510" s="84"/>
      <c r="P510" s="213">
        <f>O510*H510</f>
        <v>0</v>
      </c>
      <c r="Q510" s="213">
        <v>0.0061000000000000004</v>
      </c>
      <c r="R510" s="213">
        <f>Q510*H510</f>
        <v>0.0061000000000000004</v>
      </c>
      <c r="S510" s="213">
        <v>0</v>
      </c>
      <c r="T510" s="214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15" t="s">
        <v>133</v>
      </c>
      <c r="AT510" s="215" t="s">
        <v>559</v>
      </c>
      <c r="AU510" s="215" t="s">
        <v>79</v>
      </c>
      <c r="AY510" s="17" t="s">
        <v>125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7" t="s">
        <v>79</v>
      </c>
      <c r="BK510" s="216">
        <f>ROUND(I510*H510,2)</f>
        <v>0</v>
      </c>
      <c r="BL510" s="17" t="s">
        <v>133</v>
      </c>
      <c r="BM510" s="215" t="s">
        <v>1480</v>
      </c>
    </row>
    <row r="511" s="2" customFormat="1">
      <c r="A511" s="38"/>
      <c r="B511" s="39"/>
      <c r="C511" s="40"/>
      <c r="D511" s="217" t="s">
        <v>135</v>
      </c>
      <c r="E511" s="40"/>
      <c r="F511" s="218" t="s">
        <v>1479</v>
      </c>
      <c r="G511" s="40"/>
      <c r="H511" s="40"/>
      <c r="I511" s="219"/>
      <c r="J511" s="40"/>
      <c r="K511" s="40"/>
      <c r="L511" s="44"/>
      <c r="M511" s="220"/>
      <c r="N511" s="221"/>
      <c r="O511" s="84"/>
      <c r="P511" s="84"/>
      <c r="Q511" s="84"/>
      <c r="R511" s="84"/>
      <c r="S511" s="84"/>
      <c r="T511" s="85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135</v>
      </c>
      <c r="AU511" s="17" t="s">
        <v>79</v>
      </c>
    </row>
    <row r="512" s="2" customFormat="1" ht="16.5" customHeight="1">
      <c r="A512" s="38"/>
      <c r="B512" s="39"/>
      <c r="C512" s="204" t="s">
        <v>1481</v>
      </c>
      <c r="D512" s="204" t="s">
        <v>128</v>
      </c>
      <c r="E512" s="205" t="s">
        <v>1482</v>
      </c>
      <c r="F512" s="206" t="s">
        <v>1483</v>
      </c>
      <c r="G512" s="207" t="s">
        <v>270</v>
      </c>
      <c r="H512" s="208">
        <v>4</v>
      </c>
      <c r="I512" s="209"/>
      <c r="J512" s="210">
        <f>ROUND(I512*H512,2)</f>
        <v>0</v>
      </c>
      <c r="K512" s="206" t="s">
        <v>132</v>
      </c>
      <c r="L512" s="44"/>
      <c r="M512" s="211" t="s">
        <v>28</v>
      </c>
      <c r="N512" s="212" t="s">
        <v>42</v>
      </c>
      <c r="O512" s="84"/>
      <c r="P512" s="213">
        <f>O512*H512</f>
        <v>0</v>
      </c>
      <c r="Q512" s="213">
        <v>0</v>
      </c>
      <c r="R512" s="213">
        <f>Q512*H512</f>
        <v>0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133</v>
      </c>
      <c r="AT512" s="215" t="s">
        <v>128</v>
      </c>
      <c r="AU512" s="215" t="s">
        <v>79</v>
      </c>
      <c r="AY512" s="17" t="s">
        <v>125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79</v>
      </c>
      <c r="BK512" s="216">
        <f>ROUND(I512*H512,2)</f>
        <v>0</v>
      </c>
      <c r="BL512" s="17" t="s">
        <v>133</v>
      </c>
      <c r="BM512" s="215" t="s">
        <v>1484</v>
      </c>
    </row>
    <row r="513" s="2" customFormat="1">
      <c r="A513" s="38"/>
      <c r="B513" s="39"/>
      <c r="C513" s="40"/>
      <c r="D513" s="217" t="s">
        <v>135</v>
      </c>
      <c r="E513" s="40"/>
      <c r="F513" s="218" t="s">
        <v>1485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135</v>
      </c>
      <c r="AU513" s="17" t="s">
        <v>79</v>
      </c>
    </row>
    <row r="514" s="2" customFormat="1">
      <c r="A514" s="38"/>
      <c r="B514" s="39"/>
      <c r="C514" s="40"/>
      <c r="D514" s="222" t="s">
        <v>137</v>
      </c>
      <c r="E514" s="40"/>
      <c r="F514" s="223" t="s">
        <v>1486</v>
      </c>
      <c r="G514" s="40"/>
      <c r="H514" s="40"/>
      <c r="I514" s="219"/>
      <c r="J514" s="40"/>
      <c r="K514" s="40"/>
      <c r="L514" s="44"/>
      <c r="M514" s="220"/>
      <c r="N514" s="221"/>
      <c r="O514" s="84"/>
      <c r="P514" s="84"/>
      <c r="Q514" s="84"/>
      <c r="R514" s="84"/>
      <c r="S514" s="84"/>
      <c r="T514" s="85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137</v>
      </c>
      <c r="AU514" s="17" t="s">
        <v>79</v>
      </c>
    </row>
    <row r="515" s="2" customFormat="1" ht="16.5" customHeight="1">
      <c r="A515" s="38"/>
      <c r="B515" s="39"/>
      <c r="C515" s="260" t="s">
        <v>1487</v>
      </c>
      <c r="D515" s="260" t="s">
        <v>559</v>
      </c>
      <c r="E515" s="261" t="s">
        <v>1488</v>
      </c>
      <c r="F515" s="262" t="s">
        <v>1489</v>
      </c>
      <c r="G515" s="263" t="s">
        <v>270</v>
      </c>
      <c r="H515" s="264">
        <v>4</v>
      </c>
      <c r="I515" s="265"/>
      <c r="J515" s="266">
        <f>ROUND(I515*H515,2)</f>
        <v>0</v>
      </c>
      <c r="K515" s="262" t="s">
        <v>132</v>
      </c>
      <c r="L515" s="267"/>
      <c r="M515" s="268" t="s">
        <v>28</v>
      </c>
      <c r="N515" s="269" t="s">
        <v>42</v>
      </c>
      <c r="O515" s="84"/>
      <c r="P515" s="213">
        <f>O515*H515</f>
        <v>0</v>
      </c>
      <c r="Q515" s="213">
        <v>0.00040000000000000002</v>
      </c>
      <c r="R515" s="213">
        <f>Q515*H515</f>
        <v>0.0016000000000000001</v>
      </c>
      <c r="S515" s="213">
        <v>0</v>
      </c>
      <c r="T515" s="214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15" t="s">
        <v>133</v>
      </c>
      <c r="AT515" s="215" t="s">
        <v>559</v>
      </c>
      <c r="AU515" s="215" t="s">
        <v>79</v>
      </c>
      <c r="AY515" s="17" t="s">
        <v>125</v>
      </c>
      <c r="BE515" s="216">
        <f>IF(N515="základní",J515,0)</f>
        <v>0</v>
      </c>
      <c r="BF515" s="216">
        <f>IF(N515="snížená",J515,0)</f>
        <v>0</v>
      </c>
      <c r="BG515" s="216">
        <f>IF(N515="zákl. přenesená",J515,0)</f>
        <v>0</v>
      </c>
      <c r="BH515" s="216">
        <f>IF(N515="sníž. přenesená",J515,0)</f>
        <v>0</v>
      </c>
      <c r="BI515" s="216">
        <f>IF(N515="nulová",J515,0)</f>
        <v>0</v>
      </c>
      <c r="BJ515" s="17" t="s">
        <v>79</v>
      </c>
      <c r="BK515" s="216">
        <f>ROUND(I515*H515,2)</f>
        <v>0</v>
      </c>
      <c r="BL515" s="17" t="s">
        <v>133</v>
      </c>
      <c r="BM515" s="215" t="s">
        <v>1490</v>
      </c>
    </row>
    <row r="516" s="2" customFormat="1">
      <c r="A516" s="38"/>
      <c r="B516" s="39"/>
      <c r="C516" s="40"/>
      <c r="D516" s="217" t="s">
        <v>135</v>
      </c>
      <c r="E516" s="40"/>
      <c r="F516" s="218" t="s">
        <v>1489</v>
      </c>
      <c r="G516" s="40"/>
      <c r="H516" s="40"/>
      <c r="I516" s="219"/>
      <c r="J516" s="40"/>
      <c r="K516" s="40"/>
      <c r="L516" s="44"/>
      <c r="M516" s="220"/>
      <c r="N516" s="221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135</v>
      </c>
      <c r="AU516" s="17" t="s">
        <v>79</v>
      </c>
    </row>
    <row r="517" s="2" customFormat="1" ht="16.5" customHeight="1">
      <c r="A517" s="38"/>
      <c r="B517" s="39"/>
      <c r="C517" s="204" t="s">
        <v>1491</v>
      </c>
      <c r="D517" s="204" t="s">
        <v>128</v>
      </c>
      <c r="E517" s="205" t="s">
        <v>1492</v>
      </c>
      <c r="F517" s="206" t="s">
        <v>1493</v>
      </c>
      <c r="G517" s="207" t="s">
        <v>559</v>
      </c>
      <c r="H517" s="208">
        <v>63.75</v>
      </c>
      <c r="I517" s="209"/>
      <c r="J517" s="210">
        <f>ROUND(I517*H517,2)</f>
        <v>0</v>
      </c>
      <c r="K517" s="206" t="s">
        <v>132</v>
      </c>
      <c r="L517" s="44"/>
      <c r="M517" s="211" t="s">
        <v>28</v>
      </c>
      <c r="N517" s="212" t="s">
        <v>42</v>
      </c>
      <c r="O517" s="84"/>
      <c r="P517" s="213">
        <f>O517*H517</f>
        <v>0</v>
      </c>
      <c r="Q517" s="213">
        <v>0.15540000000000001</v>
      </c>
      <c r="R517" s="213">
        <f>Q517*H517</f>
        <v>9.9067500000000006</v>
      </c>
      <c r="S517" s="213">
        <v>0</v>
      </c>
      <c r="T517" s="214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15" t="s">
        <v>150</v>
      </c>
      <c r="AT517" s="215" t="s">
        <v>128</v>
      </c>
      <c r="AU517" s="215" t="s">
        <v>79</v>
      </c>
      <c r="AY517" s="17" t="s">
        <v>125</v>
      </c>
      <c r="BE517" s="216">
        <f>IF(N517="základní",J517,0)</f>
        <v>0</v>
      </c>
      <c r="BF517" s="216">
        <f>IF(N517="snížená",J517,0)</f>
        <v>0</v>
      </c>
      <c r="BG517" s="216">
        <f>IF(N517="zákl. přenesená",J517,0)</f>
        <v>0</v>
      </c>
      <c r="BH517" s="216">
        <f>IF(N517="sníž. přenesená",J517,0)</f>
        <v>0</v>
      </c>
      <c r="BI517" s="216">
        <f>IF(N517="nulová",J517,0)</f>
        <v>0</v>
      </c>
      <c r="BJ517" s="17" t="s">
        <v>79</v>
      </c>
      <c r="BK517" s="216">
        <f>ROUND(I517*H517,2)</f>
        <v>0</v>
      </c>
      <c r="BL517" s="17" t="s">
        <v>150</v>
      </c>
      <c r="BM517" s="215" t="s">
        <v>1494</v>
      </c>
    </row>
    <row r="518" s="2" customFormat="1">
      <c r="A518" s="38"/>
      <c r="B518" s="39"/>
      <c r="C518" s="40"/>
      <c r="D518" s="217" t="s">
        <v>135</v>
      </c>
      <c r="E518" s="40"/>
      <c r="F518" s="218" t="s">
        <v>1495</v>
      </c>
      <c r="G518" s="40"/>
      <c r="H518" s="40"/>
      <c r="I518" s="219"/>
      <c r="J518" s="40"/>
      <c r="K518" s="40"/>
      <c r="L518" s="44"/>
      <c r="M518" s="220"/>
      <c r="N518" s="221"/>
      <c r="O518" s="84"/>
      <c r="P518" s="84"/>
      <c r="Q518" s="84"/>
      <c r="R518" s="84"/>
      <c r="S518" s="84"/>
      <c r="T518" s="85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135</v>
      </c>
      <c r="AU518" s="17" t="s">
        <v>79</v>
      </c>
    </row>
    <row r="519" s="2" customFormat="1">
      <c r="A519" s="38"/>
      <c r="B519" s="39"/>
      <c r="C519" s="40"/>
      <c r="D519" s="222" t="s">
        <v>137</v>
      </c>
      <c r="E519" s="40"/>
      <c r="F519" s="223" t="s">
        <v>1496</v>
      </c>
      <c r="G519" s="40"/>
      <c r="H519" s="40"/>
      <c r="I519" s="219"/>
      <c r="J519" s="40"/>
      <c r="K519" s="40"/>
      <c r="L519" s="44"/>
      <c r="M519" s="220"/>
      <c r="N519" s="221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137</v>
      </c>
      <c r="AU519" s="17" t="s">
        <v>79</v>
      </c>
    </row>
    <row r="520" s="13" customFormat="1">
      <c r="A520" s="13"/>
      <c r="B520" s="225"/>
      <c r="C520" s="226"/>
      <c r="D520" s="217" t="s">
        <v>141</v>
      </c>
      <c r="E520" s="227" t="s">
        <v>28</v>
      </c>
      <c r="F520" s="228" t="s">
        <v>1497</v>
      </c>
      <c r="G520" s="226"/>
      <c r="H520" s="229">
        <v>63.75</v>
      </c>
      <c r="I520" s="230"/>
      <c r="J520" s="226"/>
      <c r="K520" s="226"/>
      <c r="L520" s="231"/>
      <c r="M520" s="232"/>
      <c r="N520" s="233"/>
      <c r="O520" s="233"/>
      <c r="P520" s="233"/>
      <c r="Q520" s="233"/>
      <c r="R520" s="233"/>
      <c r="S520" s="233"/>
      <c r="T520" s="23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5" t="s">
        <v>141</v>
      </c>
      <c r="AU520" s="235" t="s">
        <v>79</v>
      </c>
      <c r="AV520" s="13" t="s">
        <v>81</v>
      </c>
      <c r="AW520" s="13" t="s">
        <v>33</v>
      </c>
      <c r="AX520" s="13" t="s">
        <v>79</v>
      </c>
      <c r="AY520" s="235" t="s">
        <v>125</v>
      </c>
    </row>
    <row r="521" s="2" customFormat="1" ht="16.5" customHeight="1">
      <c r="A521" s="38"/>
      <c r="B521" s="39"/>
      <c r="C521" s="260" t="s">
        <v>1498</v>
      </c>
      <c r="D521" s="260" t="s">
        <v>559</v>
      </c>
      <c r="E521" s="261" t="s">
        <v>1499</v>
      </c>
      <c r="F521" s="262" t="s">
        <v>1500</v>
      </c>
      <c r="G521" s="263" t="s">
        <v>262</v>
      </c>
      <c r="H521" s="264">
        <v>37.893000000000001</v>
      </c>
      <c r="I521" s="265"/>
      <c r="J521" s="266">
        <f>ROUND(I521*H521,2)</f>
        <v>0</v>
      </c>
      <c r="K521" s="262" t="s">
        <v>132</v>
      </c>
      <c r="L521" s="267"/>
      <c r="M521" s="268" t="s">
        <v>28</v>
      </c>
      <c r="N521" s="269" t="s">
        <v>42</v>
      </c>
      <c r="O521" s="84"/>
      <c r="P521" s="213">
        <f>O521*H521</f>
        <v>0</v>
      </c>
      <c r="Q521" s="213">
        <v>0.048300000000000003</v>
      </c>
      <c r="R521" s="213">
        <f>Q521*H521</f>
        <v>1.8302319</v>
      </c>
      <c r="S521" s="213">
        <v>0</v>
      </c>
      <c r="T521" s="214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15" t="s">
        <v>181</v>
      </c>
      <c r="AT521" s="215" t="s">
        <v>559</v>
      </c>
      <c r="AU521" s="215" t="s">
        <v>79</v>
      </c>
      <c r="AY521" s="17" t="s">
        <v>125</v>
      </c>
      <c r="BE521" s="216">
        <f>IF(N521="základní",J521,0)</f>
        <v>0</v>
      </c>
      <c r="BF521" s="216">
        <f>IF(N521="snížená",J521,0)</f>
        <v>0</v>
      </c>
      <c r="BG521" s="216">
        <f>IF(N521="zákl. přenesená",J521,0)</f>
        <v>0</v>
      </c>
      <c r="BH521" s="216">
        <f>IF(N521="sníž. přenesená",J521,0)</f>
        <v>0</v>
      </c>
      <c r="BI521" s="216">
        <f>IF(N521="nulová",J521,0)</f>
        <v>0</v>
      </c>
      <c r="BJ521" s="17" t="s">
        <v>79</v>
      </c>
      <c r="BK521" s="216">
        <f>ROUND(I521*H521,2)</f>
        <v>0</v>
      </c>
      <c r="BL521" s="17" t="s">
        <v>150</v>
      </c>
      <c r="BM521" s="215" t="s">
        <v>1501</v>
      </c>
    </row>
    <row r="522" s="2" customFormat="1">
      <c r="A522" s="38"/>
      <c r="B522" s="39"/>
      <c r="C522" s="40"/>
      <c r="D522" s="217" t="s">
        <v>135</v>
      </c>
      <c r="E522" s="40"/>
      <c r="F522" s="218" t="s">
        <v>1500</v>
      </c>
      <c r="G522" s="40"/>
      <c r="H522" s="40"/>
      <c r="I522" s="219"/>
      <c r="J522" s="40"/>
      <c r="K522" s="40"/>
      <c r="L522" s="44"/>
      <c r="M522" s="220"/>
      <c r="N522" s="221"/>
      <c r="O522" s="84"/>
      <c r="P522" s="84"/>
      <c r="Q522" s="84"/>
      <c r="R522" s="84"/>
      <c r="S522" s="84"/>
      <c r="T522" s="85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135</v>
      </c>
      <c r="AU522" s="17" t="s">
        <v>79</v>
      </c>
    </row>
    <row r="523" s="13" customFormat="1">
      <c r="A523" s="13"/>
      <c r="B523" s="225"/>
      <c r="C523" s="226"/>
      <c r="D523" s="217" t="s">
        <v>141</v>
      </c>
      <c r="E523" s="227" t="s">
        <v>28</v>
      </c>
      <c r="F523" s="228" t="s">
        <v>1502</v>
      </c>
      <c r="G523" s="226"/>
      <c r="H523" s="229">
        <v>37.149999999999999</v>
      </c>
      <c r="I523" s="230"/>
      <c r="J523" s="226"/>
      <c r="K523" s="226"/>
      <c r="L523" s="231"/>
      <c r="M523" s="232"/>
      <c r="N523" s="233"/>
      <c r="O523" s="233"/>
      <c r="P523" s="233"/>
      <c r="Q523" s="233"/>
      <c r="R523" s="233"/>
      <c r="S523" s="233"/>
      <c r="T523" s="23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5" t="s">
        <v>141</v>
      </c>
      <c r="AU523" s="235" t="s">
        <v>79</v>
      </c>
      <c r="AV523" s="13" t="s">
        <v>81</v>
      </c>
      <c r="AW523" s="13" t="s">
        <v>33</v>
      </c>
      <c r="AX523" s="13" t="s">
        <v>79</v>
      </c>
      <c r="AY523" s="235" t="s">
        <v>125</v>
      </c>
    </row>
    <row r="524" s="13" customFormat="1">
      <c r="A524" s="13"/>
      <c r="B524" s="225"/>
      <c r="C524" s="226"/>
      <c r="D524" s="217" t="s">
        <v>141</v>
      </c>
      <c r="E524" s="226"/>
      <c r="F524" s="228" t="s">
        <v>1503</v>
      </c>
      <c r="G524" s="226"/>
      <c r="H524" s="229">
        <v>37.893000000000001</v>
      </c>
      <c r="I524" s="230"/>
      <c r="J524" s="226"/>
      <c r="K524" s="226"/>
      <c r="L524" s="231"/>
      <c r="M524" s="232"/>
      <c r="N524" s="233"/>
      <c r="O524" s="233"/>
      <c r="P524" s="233"/>
      <c r="Q524" s="233"/>
      <c r="R524" s="233"/>
      <c r="S524" s="233"/>
      <c r="T524" s="23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5" t="s">
        <v>141</v>
      </c>
      <c r="AU524" s="235" t="s">
        <v>79</v>
      </c>
      <c r="AV524" s="13" t="s">
        <v>81</v>
      </c>
      <c r="AW524" s="13" t="s">
        <v>4</v>
      </c>
      <c r="AX524" s="13" t="s">
        <v>79</v>
      </c>
      <c r="AY524" s="235" t="s">
        <v>125</v>
      </c>
    </row>
    <row r="525" s="2" customFormat="1" ht="16.5" customHeight="1">
      <c r="A525" s="38"/>
      <c r="B525" s="39"/>
      <c r="C525" s="260" t="s">
        <v>1504</v>
      </c>
      <c r="D525" s="260" t="s">
        <v>559</v>
      </c>
      <c r="E525" s="261" t="s">
        <v>1505</v>
      </c>
      <c r="F525" s="262" t="s">
        <v>1506</v>
      </c>
      <c r="G525" s="263" t="s">
        <v>262</v>
      </c>
      <c r="H525" s="264">
        <v>2.04</v>
      </c>
      <c r="I525" s="265"/>
      <c r="J525" s="266">
        <f>ROUND(I525*H525,2)</f>
        <v>0</v>
      </c>
      <c r="K525" s="262" t="s">
        <v>132</v>
      </c>
      <c r="L525" s="267"/>
      <c r="M525" s="268" t="s">
        <v>28</v>
      </c>
      <c r="N525" s="269" t="s">
        <v>42</v>
      </c>
      <c r="O525" s="84"/>
      <c r="P525" s="213">
        <f>O525*H525</f>
        <v>0</v>
      </c>
      <c r="Q525" s="213">
        <v>0.085999999999999993</v>
      </c>
      <c r="R525" s="213">
        <f>Q525*H525</f>
        <v>0.17543999999999999</v>
      </c>
      <c r="S525" s="213">
        <v>0</v>
      </c>
      <c r="T525" s="214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15" t="s">
        <v>181</v>
      </c>
      <c r="AT525" s="215" t="s">
        <v>559</v>
      </c>
      <c r="AU525" s="215" t="s">
        <v>79</v>
      </c>
      <c r="AY525" s="17" t="s">
        <v>125</v>
      </c>
      <c r="BE525" s="216">
        <f>IF(N525="základní",J525,0)</f>
        <v>0</v>
      </c>
      <c r="BF525" s="216">
        <f>IF(N525="snížená",J525,0)</f>
        <v>0</v>
      </c>
      <c r="BG525" s="216">
        <f>IF(N525="zákl. přenesená",J525,0)</f>
        <v>0</v>
      </c>
      <c r="BH525" s="216">
        <f>IF(N525="sníž. přenesená",J525,0)</f>
        <v>0</v>
      </c>
      <c r="BI525" s="216">
        <f>IF(N525="nulová",J525,0)</f>
        <v>0</v>
      </c>
      <c r="BJ525" s="17" t="s">
        <v>79</v>
      </c>
      <c r="BK525" s="216">
        <f>ROUND(I525*H525,2)</f>
        <v>0</v>
      </c>
      <c r="BL525" s="17" t="s">
        <v>150</v>
      </c>
      <c r="BM525" s="215" t="s">
        <v>1507</v>
      </c>
    </row>
    <row r="526" s="2" customFormat="1">
      <c r="A526" s="38"/>
      <c r="B526" s="39"/>
      <c r="C526" s="40"/>
      <c r="D526" s="217" t="s">
        <v>135</v>
      </c>
      <c r="E526" s="40"/>
      <c r="F526" s="218" t="s">
        <v>1506</v>
      </c>
      <c r="G526" s="40"/>
      <c r="H526" s="40"/>
      <c r="I526" s="219"/>
      <c r="J526" s="40"/>
      <c r="K526" s="40"/>
      <c r="L526" s="44"/>
      <c r="M526" s="220"/>
      <c r="N526" s="221"/>
      <c r="O526" s="84"/>
      <c r="P526" s="84"/>
      <c r="Q526" s="84"/>
      <c r="R526" s="84"/>
      <c r="S526" s="84"/>
      <c r="T526" s="85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135</v>
      </c>
      <c r="AU526" s="17" t="s">
        <v>79</v>
      </c>
    </row>
    <row r="527" s="13" customFormat="1">
      <c r="A527" s="13"/>
      <c r="B527" s="225"/>
      <c r="C527" s="226"/>
      <c r="D527" s="217" t="s">
        <v>141</v>
      </c>
      <c r="E527" s="227" t="s">
        <v>28</v>
      </c>
      <c r="F527" s="228" t="s">
        <v>81</v>
      </c>
      <c r="G527" s="226"/>
      <c r="H527" s="229">
        <v>2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141</v>
      </c>
      <c r="AU527" s="235" t="s">
        <v>79</v>
      </c>
      <c r="AV527" s="13" t="s">
        <v>81</v>
      </c>
      <c r="AW527" s="13" t="s">
        <v>33</v>
      </c>
      <c r="AX527" s="13" t="s">
        <v>79</v>
      </c>
      <c r="AY527" s="235" t="s">
        <v>125</v>
      </c>
    </row>
    <row r="528" s="13" customFormat="1">
      <c r="A528" s="13"/>
      <c r="B528" s="225"/>
      <c r="C528" s="226"/>
      <c r="D528" s="217" t="s">
        <v>141</v>
      </c>
      <c r="E528" s="226"/>
      <c r="F528" s="228" t="s">
        <v>1508</v>
      </c>
      <c r="G528" s="226"/>
      <c r="H528" s="229">
        <v>2.04</v>
      </c>
      <c r="I528" s="230"/>
      <c r="J528" s="226"/>
      <c r="K528" s="226"/>
      <c r="L528" s="231"/>
      <c r="M528" s="232"/>
      <c r="N528" s="233"/>
      <c r="O528" s="233"/>
      <c r="P528" s="233"/>
      <c r="Q528" s="233"/>
      <c r="R528" s="233"/>
      <c r="S528" s="233"/>
      <c r="T528" s="23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5" t="s">
        <v>141</v>
      </c>
      <c r="AU528" s="235" t="s">
        <v>79</v>
      </c>
      <c r="AV528" s="13" t="s">
        <v>81</v>
      </c>
      <c r="AW528" s="13" t="s">
        <v>4</v>
      </c>
      <c r="AX528" s="13" t="s">
        <v>79</v>
      </c>
      <c r="AY528" s="235" t="s">
        <v>125</v>
      </c>
    </row>
    <row r="529" s="2" customFormat="1" ht="16.5" customHeight="1">
      <c r="A529" s="38"/>
      <c r="B529" s="39"/>
      <c r="C529" s="260" t="s">
        <v>1509</v>
      </c>
      <c r="D529" s="260" t="s">
        <v>559</v>
      </c>
      <c r="E529" s="261" t="s">
        <v>626</v>
      </c>
      <c r="F529" s="262" t="s">
        <v>627</v>
      </c>
      <c r="G529" s="263" t="s">
        <v>559</v>
      </c>
      <c r="H529" s="264">
        <v>24.600000000000001</v>
      </c>
      <c r="I529" s="265"/>
      <c r="J529" s="266">
        <f>ROUND(I529*H529,2)</f>
        <v>0</v>
      </c>
      <c r="K529" s="262" t="s">
        <v>132</v>
      </c>
      <c r="L529" s="267"/>
      <c r="M529" s="268" t="s">
        <v>28</v>
      </c>
      <c r="N529" s="269" t="s">
        <v>42</v>
      </c>
      <c r="O529" s="84"/>
      <c r="P529" s="213">
        <f>O529*H529</f>
        <v>0</v>
      </c>
      <c r="Q529" s="213">
        <v>0.080000000000000002</v>
      </c>
      <c r="R529" s="213">
        <f>Q529*H529</f>
        <v>1.9680000000000002</v>
      </c>
      <c r="S529" s="213">
        <v>0</v>
      </c>
      <c r="T529" s="214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15" t="s">
        <v>181</v>
      </c>
      <c r="AT529" s="215" t="s">
        <v>559</v>
      </c>
      <c r="AU529" s="215" t="s">
        <v>79</v>
      </c>
      <c r="AY529" s="17" t="s">
        <v>125</v>
      </c>
      <c r="BE529" s="216">
        <f>IF(N529="základní",J529,0)</f>
        <v>0</v>
      </c>
      <c r="BF529" s="216">
        <f>IF(N529="snížená",J529,0)</f>
        <v>0</v>
      </c>
      <c r="BG529" s="216">
        <f>IF(N529="zákl. přenesená",J529,0)</f>
        <v>0</v>
      </c>
      <c r="BH529" s="216">
        <f>IF(N529="sníž. přenesená",J529,0)</f>
        <v>0</v>
      </c>
      <c r="BI529" s="216">
        <f>IF(N529="nulová",J529,0)</f>
        <v>0</v>
      </c>
      <c r="BJ529" s="17" t="s">
        <v>79</v>
      </c>
      <c r="BK529" s="216">
        <f>ROUND(I529*H529,2)</f>
        <v>0</v>
      </c>
      <c r="BL529" s="17" t="s">
        <v>150</v>
      </c>
      <c r="BM529" s="215" t="s">
        <v>1510</v>
      </c>
    </row>
    <row r="530" s="2" customFormat="1">
      <c r="A530" s="38"/>
      <c r="B530" s="39"/>
      <c r="C530" s="40"/>
      <c r="D530" s="217" t="s">
        <v>135</v>
      </c>
      <c r="E530" s="40"/>
      <c r="F530" s="218" t="s">
        <v>627</v>
      </c>
      <c r="G530" s="40"/>
      <c r="H530" s="40"/>
      <c r="I530" s="219"/>
      <c r="J530" s="40"/>
      <c r="K530" s="40"/>
      <c r="L530" s="44"/>
      <c r="M530" s="220"/>
      <c r="N530" s="221"/>
      <c r="O530" s="84"/>
      <c r="P530" s="84"/>
      <c r="Q530" s="84"/>
      <c r="R530" s="84"/>
      <c r="S530" s="84"/>
      <c r="T530" s="85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135</v>
      </c>
      <c r="AU530" s="17" t="s">
        <v>79</v>
      </c>
    </row>
    <row r="531" s="13" customFormat="1">
      <c r="A531" s="13"/>
      <c r="B531" s="225"/>
      <c r="C531" s="226"/>
      <c r="D531" s="217" t="s">
        <v>141</v>
      </c>
      <c r="E531" s="227" t="s">
        <v>28</v>
      </c>
      <c r="F531" s="228" t="s">
        <v>1511</v>
      </c>
      <c r="G531" s="226"/>
      <c r="H531" s="229">
        <v>24.600000000000001</v>
      </c>
      <c r="I531" s="230"/>
      <c r="J531" s="226"/>
      <c r="K531" s="226"/>
      <c r="L531" s="231"/>
      <c r="M531" s="232"/>
      <c r="N531" s="233"/>
      <c r="O531" s="233"/>
      <c r="P531" s="233"/>
      <c r="Q531" s="233"/>
      <c r="R531" s="233"/>
      <c r="S531" s="233"/>
      <c r="T531" s="23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5" t="s">
        <v>141</v>
      </c>
      <c r="AU531" s="235" t="s">
        <v>79</v>
      </c>
      <c r="AV531" s="13" t="s">
        <v>81</v>
      </c>
      <c r="AW531" s="13" t="s">
        <v>33</v>
      </c>
      <c r="AX531" s="13" t="s">
        <v>79</v>
      </c>
      <c r="AY531" s="235" t="s">
        <v>125</v>
      </c>
    </row>
    <row r="532" s="2" customFormat="1" ht="21.75" customHeight="1">
      <c r="A532" s="38"/>
      <c r="B532" s="39"/>
      <c r="C532" s="204" t="s">
        <v>1512</v>
      </c>
      <c r="D532" s="204" t="s">
        <v>128</v>
      </c>
      <c r="E532" s="205" t="s">
        <v>643</v>
      </c>
      <c r="F532" s="206" t="s">
        <v>644</v>
      </c>
      <c r="G532" s="207" t="s">
        <v>262</v>
      </c>
      <c r="H532" s="208">
        <v>27.760000000000002</v>
      </c>
      <c r="I532" s="209"/>
      <c r="J532" s="210">
        <f>ROUND(I532*H532,2)</f>
        <v>0</v>
      </c>
      <c r="K532" s="206" t="s">
        <v>132</v>
      </c>
      <c r="L532" s="44"/>
      <c r="M532" s="211" t="s">
        <v>28</v>
      </c>
      <c r="N532" s="212" t="s">
        <v>42</v>
      </c>
      <c r="O532" s="84"/>
      <c r="P532" s="213">
        <f>O532*H532</f>
        <v>0</v>
      </c>
      <c r="Q532" s="213">
        <v>0.095990000000000006</v>
      </c>
      <c r="R532" s="213">
        <f>Q532*H532</f>
        <v>2.6646824000000002</v>
      </c>
      <c r="S532" s="213">
        <v>0</v>
      </c>
      <c r="T532" s="214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15" t="s">
        <v>150</v>
      </c>
      <c r="AT532" s="215" t="s">
        <v>128</v>
      </c>
      <c r="AU532" s="215" t="s">
        <v>79</v>
      </c>
      <c r="AY532" s="17" t="s">
        <v>125</v>
      </c>
      <c r="BE532" s="216">
        <f>IF(N532="základní",J532,0)</f>
        <v>0</v>
      </c>
      <c r="BF532" s="216">
        <f>IF(N532="snížená",J532,0)</f>
        <v>0</v>
      </c>
      <c r="BG532" s="216">
        <f>IF(N532="zákl. přenesená",J532,0)</f>
        <v>0</v>
      </c>
      <c r="BH532" s="216">
        <f>IF(N532="sníž. přenesená",J532,0)</f>
        <v>0</v>
      </c>
      <c r="BI532" s="216">
        <f>IF(N532="nulová",J532,0)</f>
        <v>0</v>
      </c>
      <c r="BJ532" s="17" t="s">
        <v>79</v>
      </c>
      <c r="BK532" s="216">
        <f>ROUND(I532*H532,2)</f>
        <v>0</v>
      </c>
      <c r="BL532" s="17" t="s">
        <v>150</v>
      </c>
      <c r="BM532" s="215" t="s">
        <v>1513</v>
      </c>
    </row>
    <row r="533" s="2" customFormat="1">
      <c r="A533" s="38"/>
      <c r="B533" s="39"/>
      <c r="C533" s="40"/>
      <c r="D533" s="217" t="s">
        <v>135</v>
      </c>
      <c r="E533" s="40"/>
      <c r="F533" s="218" t="s">
        <v>646</v>
      </c>
      <c r="G533" s="40"/>
      <c r="H533" s="40"/>
      <c r="I533" s="219"/>
      <c r="J533" s="40"/>
      <c r="K533" s="40"/>
      <c r="L533" s="44"/>
      <c r="M533" s="220"/>
      <c r="N533" s="221"/>
      <c r="O533" s="84"/>
      <c r="P533" s="84"/>
      <c r="Q533" s="84"/>
      <c r="R533" s="84"/>
      <c r="S533" s="84"/>
      <c r="T533" s="85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135</v>
      </c>
      <c r="AU533" s="17" t="s">
        <v>79</v>
      </c>
    </row>
    <row r="534" s="2" customFormat="1">
      <c r="A534" s="38"/>
      <c r="B534" s="39"/>
      <c r="C534" s="40"/>
      <c r="D534" s="222" t="s">
        <v>137</v>
      </c>
      <c r="E534" s="40"/>
      <c r="F534" s="223" t="s">
        <v>647</v>
      </c>
      <c r="G534" s="40"/>
      <c r="H534" s="40"/>
      <c r="I534" s="219"/>
      <c r="J534" s="40"/>
      <c r="K534" s="40"/>
      <c r="L534" s="44"/>
      <c r="M534" s="220"/>
      <c r="N534" s="221"/>
      <c r="O534" s="84"/>
      <c r="P534" s="84"/>
      <c r="Q534" s="84"/>
      <c r="R534" s="84"/>
      <c r="S534" s="84"/>
      <c r="T534" s="85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137</v>
      </c>
      <c r="AU534" s="17" t="s">
        <v>79</v>
      </c>
    </row>
    <row r="535" s="13" customFormat="1">
      <c r="A535" s="13"/>
      <c r="B535" s="225"/>
      <c r="C535" s="226"/>
      <c r="D535" s="217" t="s">
        <v>141</v>
      </c>
      <c r="E535" s="227" t="s">
        <v>28</v>
      </c>
      <c r="F535" s="228" t="s">
        <v>1514</v>
      </c>
      <c r="G535" s="226"/>
      <c r="H535" s="229">
        <v>27.760000000000002</v>
      </c>
      <c r="I535" s="230"/>
      <c r="J535" s="226"/>
      <c r="K535" s="226"/>
      <c r="L535" s="231"/>
      <c r="M535" s="232"/>
      <c r="N535" s="233"/>
      <c r="O535" s="233"/>
      <c r="P535" s="233"/>
      <c r="Q535" s="233"/>
      <c r="R535" s="233"/>
      <c r="S535" s="233"/>
      <c r="T535" s="234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5" t="s">
        <v>141</v>
      </c>
      <c r="AU535" s="235" t="s">
        <v>79</v>
      </c>
      <c r="AV535" s="13" t="s">
        <v>81</v>
      </c>
      <c r="AW535" s="13" t="s">
        <v>33</v>
      </c>
      <c r="AX535" s="13" t="s">
        <v>79</v>
      </c>
      <c r="AY535" s="235" t="s">
        <v>125</v>
      </c>
    </row>
    <row r="536" s="2" customFormat="1" ht="16.5" customHeight="1">
      <c r="A536" s="38"/>
      <c r="B536" s="39"/>
      <c r="C536" s="260" t="s">
        <v>1515</v>
      </c>
      <c r="D536" s="260" t="s">
        <v>559</v>
      </c>
      <c r="E536" s="261" t="s">
        <v>649</v>
      </c>
      <c r="F536" s="262" t="s">
        <v>650</v>
      </c>
      <c r="G536" s="263" t="s">
        <v>559</v>
      </c>
      <c r="H536" s="264">
        <v>28.315000000000001</v>
      </c>
      <c r="I536" s="265"/>
      <c r="J536" s="266">
        <f>ROUND(I536*H536,2)</f>
        <v>0</v>
      </c>
      <c r="K536" s="262" t="s">
        <v>132</v>
      </c>
      <c r="L536" s="267"/>
      <c r="M536" s="268" t="s">
        <v>28</v>
      </c>
      <c r="N536" s="269" t="s">
        <v>42</v>
      </c>
      <c r="O536" s="84"/>
      <c r="P536" s="213">
        <f>O536*H536</f>
        <v>0</v>
      </c>
      <c r="Q536" s="213">
        <v>0.056120000000000003</v>
      </c>
      <c r="R536" s="213">
        <f>Q536*H536</f>
        <v>1.5890378000000001</v>
      </c>
      <c r="S536" s="213">
        <v>0</v>
      </c>
      <c r="T536" s="214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5" t="s">
        <v>181</v>
      </c>
      <c r="AT536" s="215" t="s">
        <v>559</v>
      </c>
      <c r="AU536" s="215" t="s">
        <v>79</v>
      </c>
      <c r="AY536" s="17" t="s">
        <v>125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7" t="s">
        <v>79</v>
      </c>
      <c r="BK536" s="216">
        <f>ROUND(I536*H536,2)</f>
        <v>0</v>
      </c>
      <c r="BL536" s="17" t="s">
        <v>150</v>
      </c>
      <c r="BM536" s="215" t="s">
        <v>1516</v>
      </c>
    </row>
    <row r="537" s="2" customFormat="1">
      <c r="A537" s="38"/>
      <c r="B537" s="39"/>
      <c r="C537" s="40"/>
      <c r="D537" s="217" t="s">
        <v>135</v>
      </c>
      <c r="E537" s="40"/>
      <c r="F537" s="218" t="s">
        <v>650</v>
      </c>
      <c r="G537" s="40"/>
      <c r="H537" s="40"/>
      <c r="I537" s="219"/>
      <c r="J537" s="40"/>
      <c r="K537" s="40"/>
      <c r="L537" s="44"/>
      <c r="M537" s="220"/>
      <c r="N537" s="221"/>
      <c r="O537" s="84"/>
      <c r="P537" s="84"/>
      <c r="Q537" s="84"/>
      <c r="R537" s="84"/>
      <c r="S537" s="84"/>
      <c r="T537" s="85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135</v>
      </c>
      <c r="AU537" s="17" t="s">
        <v>79</v>
      </c>
    </row>
    <row r="538" s="13" customFormat="1">
      <c r="A538" s="13"/>
      <c r="B538" s="225"/>
      <c r="C538" s="226"/>
      <c r="D538" s="217" t="s">
        <v>141</v>
      </c>
      <c r="E538" s="226"/>
      <c r="F538" s="228" t="s">
        <v>1517</v>
      </c>
      <c r="G538" s="226"/>
      <c r="H538" s="229">
        <v>28.315000000000001</v>
      </c>
      <c r="I538" s="230"/>
      <c r="J538" s="226"/>
      <c r="K538" s="226"/>
      <c r="L538" s="231"/>
      <c r="M538" s="232"/>
      <c r="N538" s="233"/>
      <c r="O538" s="233"/>
      <c r="P538" s="233"/>
      <c r="Q538" s="233"/>
      <c r="R538" s="233"/>
      <c r="S538" s="233"/>
      <c r="T538" s="234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5" t="s">
        <v>141</v>
      </c>
      <c r="AU538" s="235" t="s">
        <v>79</v>
      </c>
      <c r="AV538" s="13" t="s">
        <v>81</v>
      </c>
      <c r="AW538" s="13" t="s">
        <v>4</v>
      </c>
      <c r="AX538" s="13" t="s">
        <v>79</v>
      </c>
      <c r="AY538" s="235" t="s">
        <v>125</v>
      </c>
    </row>
    <row r="539" s="2" customFormat="1" ht="16.5" customHeight="1">
      <c r="A539" s="38"/>
      <c r="B539" s="39"/>
      <c r="C539" s="204" t="s">
        <v>1518</v>
      </c>
      <c r="D539" s="204" t="s">
        <v>128</v>
      </c>
      <c r="E539" s="205" t="s">
        <v>1519</v>
      </c>
      <c r="F539" s="206" t="s">
        <v>1520</v>
      </c>
      <c r="G539" s="207" t="s">
        <v>559</v>
      </c>
      <c r="H539" s="208">
        <v>30.399999999999999</v>
      </c>
      <c r="I539" s="209"/>
      <c r="J539" s="210">
        <f>ROUND(I539*H539,2)</f>
        <v>0</v>
      </c>
      <c r="K539" s="206" t="s">
        <v>132</v>
      </c>
      <c r="L539" s="44"/>
      <c r="M539" s="211" t="s">
        <v>28</v>
      </c>
      <c r="N539" s="212" t="s">
        <v>42</v>
      </c>
      <c r="O539" s="84"/>
      <c r="P539" s="213">
        <f>O539*H539</f>
        <v>0</v>
      </c>
      <c r="Q539" s="213">
        <v>0</v>
      </c>
      <c r="R539" s="213">
        <f>Q539*H539</f>
        <v>0</v>
      </c>
      <c r="S539" s="213">
        <v>0</v>
      </c>
      <c r="T539" s="214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5" t="s">
        <v>150</v>
      </c>
      <c r="AT539" s="215" t="s">
        <v>128</v>
      </c>
      <c r="AU539" s="215" t="s">
        <v>79</v>
      </c>
      <c r="AY539" s="17" t="s">
        <v>125</v>
      </c>
      <c r="BE539" s="216">
        <f>IF(N539="základní",J539,0)</f>
        <v>0</v>
      </c>
      <c r="BF539" s="216">
        <f>IF(N539="snížená",J539,0)</f>
        <v>0</v>
      </c>
      <c r="BG539" s="216">
        <f>IF(N539="zákl. přenesená",J539,0)</f>
        <v>0</v>
      </c>
      <c r="BH539" s="216">
        <f>IF(N539="sníž. přenesená",J539,0)</f>
        <v>0</v>
      </c>
      <c r="BI539" s="216">
        <f>IF(N539="nulová",J539,0)</f>
        <v>0</v>
      </c>
      <c r="BJ539" s="17" t="s">
        <v>79</v>
      </c>
      <c r="BK539" s="216">
        <f>ROUND(I539*H539,2)</f>
        <v>0</v>
      </c>
      <c r="BL539" s="17" t="s">
        <v>150</v>
      </c>
      <c r="BM539" s="215" t="s">
        <v>1521</v>
      </c>
    </row>
    <row r="540" s="2" customFormat="1">
      <c r="A540" s="38"/>
      <c r="B540" s="39"/>
      <c r="C540" s="40"/>
      <c r="D540" s="217" t="s">
        <v>135</v>
      </c>
      <c r="E540" s="40"/>
      <c r="F540" s="218" t="s">
        <v>1522</v>
      </c>
      <c r="G540" s="40"/>
      <c r="H540" s="40"/>
      <c r="I540" s="219"/>
      <c r="J540" s="40"/>
      <c r="K540" s="40"/>
      <c r="L540" s="44"/>
      <c r="M540" s="220"/>
      <c r="N540" s="221"/>
      <c r="O540" s="84"/>
      <c r="P540" s="84"/>
      <c r="Q540" s="84"/>
      <c r="R540" s="84"/>
      <c r="S540" s="84"/>
      <c r="T540" s="85"/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T540" s="17" t="s">
        <v>135</v>
      </c>
      <c r="AU540" s="17" t="s">
        <v>79</v>
      </c>
    </row>
    <row r="541" s="2" customFormat="1">
      <c r="A541" s="38"/>
      <c r="B541" s="39"/>
      <c r="C541" s="40"/>
      <c r="D541" s="222" t="s">
        <v>137</v>
      </c>
      <c r="E541" s="40"/>
      <c r="F541" s="223" t="s">
        <v>1523</v>
      </c>
      <c r="G541" s="40"/>
      <c r="H541" s="40"/>
      <c r="I541" s="219"/>
      <c r="J541" s="40"/>
      <c r="K541" s="40"/>
      <c r="L541" s="44"/>
      <c r="M541" s="220"/>
      <c r="N541" s="221"/>
      <c r="O541" s="84"/>
      <c r="P541" s="84"/>
      <c r="Q541" s="84"/>
      <c r="R541" s="84"/>
      <c r="S541" s="84"/>
      <c r="T541" s="85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137</v>
      </c>
      <c r="AU541" s="17" t="s">
        <v>79</v>
      </c>
    </row>
    <row r="542" s="13" customFormat="1">
      <c r="A542" s="13"/>
      <c r="B542" s="225"/>
      <c r="C542" s="226"/>
      <c r="D542" s="217" t="s">
        <v>141</v>
      </c>
      <c r="E542" s="227" t="s">
        <v>28</v>
      </c>
      <c r="F542" s="228" t="s">
        <v>1524</v>
      </c>
      <c r="G542" s="226"/>
      <c r="H542" s="229">
        <v>23.399999999999999</v>
      </c>
      <c r="I542" s="230"/>
      <c r="J542" s="226"/>
      <c r="K542" s="226"/>
      <c r="L542" s="231"/>
      <c r="M542" s="232"/>
      <c r="N542" s="233"/>
      <c r="O542" s="233"/>
      <c r="P542" s="233"/>
      <c r="Q542" s="233"/>
      <c r="R542" s="233"/>
      <c r="S542" s="233"/>
      <c r="T542" s="234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5" t="s">
        <v>141</v>
      </c>
      <c r="AU542" s="235" t="s">
        <v>79</v>
      </c>
      <c r="AV542" s="13" t="s">
        <v>81</v>
      </c>
      <c r="AW542" s="13" t="s">
        <v>33</v>
      </c>
      <c r="AX542" s="13" t="s">
        <v>71</v>
      </c>
      <c r="AY542" s="235" t="s">
        <v>125</v>
      </c>
    </row>
    <row r="543" s="13" customFormat="1">
      <c r="A543" s="13"/>
      <c r="B543" s="225"/>
      <c r="C543" s="226"/>
      <c r="D543" s="217" t="s">
        <v>141</v>
      </c>
      <c r="E543" s="227" t="s">
        <v>28</v>
      </c>
      <c r="F543" s="228" t="s">
        <v>1525</v>
      </c>
      <c r="G543" s="226"/>
      <c r="H543" s="229">
        <v>7</v>
      </c>
      <c r="I543" s="230"/>
      <c r="J543" s="226"/>
      <c r="K543" s="226"/>
      <c r="L543" s="231"/>
      <c r="M543" s="232"/>
      <c r="N543" s="233"/>
      <c r="O543" s="233"/>
      <c r="P543" s="233"/>
      <c r="Q543" s="233"/>
      <c r="R543" s="233"/>
      <c r="S543" s="233"/>
      <c r="T543" s="23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5" t="s">
        <v>141</v>
      </c>
      <c r="AU543" s="235" t="s">
        <v>79</v>
      </c>
      <c r="AV543" s="13" t="s">
        <v>81</v>
      </c>
      <c r="AW543" s="13" t="s">
        <v>33</v>
      </c>
      <c r="AX543" s="13" t="s">
        <v>71</v>
      </c>
      <c r="AY543" s="235" t="s">
        <v>125</v>
      </c>
    </row>
    <row r="544" s="15" customFormat="1">
      <c r="A544" s="15"/>
      <c r="B544" s="249"/>
      <c r="C544" s="250"/>
      <c r="D544" s="217" t="s">
        <v>141</v>
      </c>
      <c r="E544" s="251" t="s">
        <v>28</v>
      </c>
      <c r="F544" s="252" t="s">
        <v>321</v>
      </c>
      <c r="G544" s="250"/>
      <c r="H544" s="253">
        <v>30.399999999999999</v>
      </c>
      <c r="I544" s="254"/>
      <c r="J544" s="250"/>
      <c r="K544" s="250"/>
      <c r="L544" s="255"/>
      <c r="M544" s="256"/>
      <c r="N544" s="257"/>
      <c r="O544" s="257"/>
      <c r="P544" s="257"/>
      <c r="Q544" s="257"/>
      <c r="R544" s="257"/>
      <c r="S544" s="257"/>
      <c r="T544" s="258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9" t="s">
        <v>141</v>
      </c>
      <c r="AU544" s="259" t="s">
        <v>79</v>
      </c>
      <c r="AV544" s="15" t="s">
        <v>150</v>
      </c>
      <c r="AW544" s="15" t="s">
        <v>33</v>
      </c>
      <c r="AX544" s="15" t="s">
        <v>79</v>
      </c>
      <c r="AY544" s="259" t="s">
        <v>125</v>
      </c>
    </row>
    <row r="545" s="2" customFormat="1" ht="16.5" customHeight="1">
      <c r="A545" s="38"/>
      <c r="B545" s="39"/>
      <c r="C545" s="204" t="s">
        <v>1526</v>
      </c>
      <c r="D545" s="204" t="s">
        <v>128</v>
      </c>
      <c r="E545" s="205" t="s">
        <v>1527</v>
      </c>
      <c r="F545" s="206" t="s">
        <v>1528</v>
      </c>
      <c r="G545" s="207" t="s">
        <v>559</v>
      </c>
      <c r="H545" s="208">
        <v>7</v>
      </c>
      <c r="I545" s="209"/>
      <c r="J545" s="210">
        <f>ROUND(I545*H545,2)</f>
        <v>0</v>
      </c>
      <c r="K545" s="206" t="s">
        <v>132</v>
      </c>
      <c r="L545" s="44"/>
      <c r="M545" s="211" t="s">
        <v>28</v>
      </c>
      <c r="N545" s="212" t="s">
        <v>42</v>
      </c>
      <c r="O545" s="84"/>
      <c r="P545" s="213">
        <f>O545*H545</f>
        <v>0</v>
      </c>
      <c r="Q545" s="213">
        <v>0.00050000000000000001</v>
      </c>
      <c r="R545" s="213">
        <f>Q545*H545</f>
        <v>0.0035000000000000001</v>
      </c>
      <c r="S545" s="213">
        <v>0</v>
      </c>
      <c r="T545" s="214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15" t="s">
        <v>150</v>
      </c>
      <c r="AT545" s="215" t="s">
        <v>128</v>
      </c>
      <c r="AU545" s="215" t="s">
        <v>79</v>
      </c>
      <c r="AY545" s="17" t="s">
        <v>125</v>
      </c>
      <c r="BE545" s="216">
        <f>IF(N545="základní",J545,0)</f>
        <v>0</v>
      </c>
      <c r="BF545" s="216">
        <f>IF(N545="snížená",J545,0)</f>
        <v>0</v>
      </c>
      <c r="BG545" s="216">
        <f>IF(N545="zákl. přenesená",J545,0)</f>
        <v>0</v>
      </c>
      <c r="BH545" s="216">
        <f>IF(N545="sníž. přenesená",J545,0)</f>
        <v>0</v>
      </c>
      <c r="BI545" s="216">
        <f>IF(N545="nulová",J545,0)</f>
        <v>0</v>
      </c>
      <c r="BJ545" s="17" t="s">
        <v>79</v>
      </c>
      <c r="BK545" s="216">
        <f>ROUND(I545*H545,2)</f>
        <v>0</v>
      </c>
      <c r="BL545" s="17" t="s">
        <v>150</v>
      </c>
      <c r="BM545" s="215" t="s">
        <v>1529</v>
      </c>
    </row>
    <row r="546" s="2" customFormat="1">
      <c r="A546" s="38"/>
      <c r="B546" s="39"/>
      <c r="C546" s="40"/>
      <c r="D546" s="217" t="s">
        <v>135</v>
      </c>
      <c r="E546" s="40"/>
      <c r="F546" s="218" t="s">
        <v>1530</v>
      </c>
      <c r="G546" s="40"/>
      <c r="H546" s="40"/>
      <c r="I546" s="219"/>
      <c r="J546" s="40"/>
      <c r="K546" s="40"/>
      <c r="L546" s="44"/>
      <c r="M546" s="220"/>
      <c r="N546" s="221"/>
      <c r="O546" s="84"/>
      <c r="P546" s="84"/>
      <c r="Q546" s="84"/>
      <c r="R546" s="84"/>
      <c r="S546" s="84"/>
      <c r="T546" s="85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135</v>
      </c>
      <c r="AU546" s="17" t="s">
        <v>79</v>
      </c>
    </row>
    <row r="547" s="2" customFormat="1">
      <c r="A547" s="38"/>
      <c r="B547" s="39"/>
      <c r="C547" s="40"/>
      <c r="D547" s="222" t="s">
        <v>137</v>
      </c>
      <c r="E547" s="40"/>
      <c r="F547" s="223" t="s">
        <v>1531</v>
      </c>
      <c r="G547" s="40"/>
      <c r="H547" s="40"/>
      <c r="I547" s="219"/>
      <c r="J547" s="40"/>
      <c r="K547" s="40"/>
      <c r="L547" s="44"/>
      <c r="M547" s="220"/>
      <c r="N547" s="221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137</v>
      </c>
      <c r="AU547" s="17" t="s">
        <v>79</v>
      </c>
    </row>
    <row r="548" s="13" customFormat="1">
      <c r="A548" s="13"/>
      <c r="B548" s="225"/>
      <c r="C548" s="226"/>
      <c r="D548" s="217" t="s">
        <v>141</v>
      </c>
      <c r="E548" s="227" t="s">
        <v>28</v>
      </c>
      <c r="F548" s="228" t="s">
        <v>1532</v>
      </c>
      <c r="G548" s="226"/>
      <c r="H548" s="229">
        <v>7</v>
      </c>
      <c r="I548" s="230"/>
      <c r="J548" s="226"/>
      <c r="K548" s="226"/>
      <c r="L548" s="231"/>
      <c r="M548" s="232"/>
      <c r="N548" s="233"/>
      <c r="O548" s="233"/>
      <c r="P548" s="233"/>
      <c r="Q548" s="233"/>
      <c r="R548" s="233"/>
      <c r="S548" s="233"/>
      <c r="T548" s="23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5" t="s">
        <v>141</v>
      </c>
      <c r="AU548" s="235" t="s">
        <v>79</v>
      </c>
      <c r="AV548" s="13" t="s">
        <v>81</v>
      </c>
      <c r="AW548" s="13" t="s">
        <v>33</v>
      </c>
      <c r="AX548" s="13" t="s">
        <v>79</v>
      </c>
      <c r="AY548" s="235" t="s">
        <v>125</v>
      </c>
    </row>
    <row r="549" s="2" customFormat="1" ht="16.5" customHeight="1">
      <c r="A549" s="38"/>
      <c r="B549" s="39"/>
      <c r="C549" s="204" t="s">
        <v>1533</v>
      </c>
      <c r="D549" s="204" t="s">
        <v>128</v>
      </c>
      <c r="E549" s="205" t="s">
        <v>1534</v>
      </c>
      <c r="F549" s="206" t="s">
        <v>1535</v>
      </c>
      <c r="G549" s="207" t="s">
        <v>559</v>
      </c>
      <c r="H549" s="208">
        <v>23.399999999999999</v>
      </c>
      <c r="I549" s="209"/>
      <c r="J549" s="210">
        <f>ROUND(I549*H549,2)</f>
        <v>0</v>
      </c>
      <c r="K549" s="206" t="s">
        <v>132</v>
      </c>
      <c r="L549" s="44"/>
      <c r="M549" s="211" t="s">
        <v>28</v>
      </c>
      <c r="N549" s="212" t="s">
        <v>42</v>
      </c>
      <c r="O549" s="84"/>
      <c r="P549" s="213">
        <f>O549*H549</f>
        <v>0</v>
      </c>
      <c r="Q549" s="213">
        <v>0.00088000000000000003</v>
      </c>
      <c r="R549" s="213">
        <f>Q549*H549</f>
        <v>0.020591999999999999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150</v>
      </c>
      <c r="AT549" s="215" t="s">
        <v>128</v>
      </c>
      <c r="AU549" s="215" t="s">
        <v>79</v>
      </c>
      <c r="AY549" s="17" t="s">
        <v>125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79</v>
      </c>
      <c r="BK549" s="216">
        <f>ROUND(I549*H549,2)</f>
        <v>0</v>
      </c>
      <c r="BL549" s="17" t="s">
        <v>150</v>
      </c>
      <c r="BM549" s="215" t="s">
        <v>1536</v>
      </c>
    </row>
    <row r="550" s="2" customFormat="1">
      <c r="A550" s="38"/>
      <c r="B550" s="39"/>
      <c r="C550" s="40"/>
      <c r="D550" s="217" t="s">
        <v>135</v>
      </c>
      <c r="E550" s="40"/>
      <c r="F550" s="218" t="s">
        <v>1537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135</v>
      </c>
      <c r="AU550" s="17" t="s">
        <v>79</v>
      </c>
    </row>
    <row r="551" s="2" customFormat="1">
      <c r="A551" s="38"/>
      <c r="B551" s="39"/>
      <c r="C551" s="40"/>
      <c r="D551" s="222" t="s">
        <v>137</v>
      </c>
      <c r="E551" s="40"/>
      <c r="F551" s="223" t="s">
        <v>1538</v>
      </c>
      <c r="G551" s="40"/>
      <c r="H551" s="40"/>
      <c r="I551" s="219"/>
      <c r="J551" s="40"/>
      <c r="K551" s="40"/>
      <c r="L551" s="44"/>
      <c r="M551" s="220"/>
      <c r="N551" s="221"/>
      <c r="O551" s="84"/>
      <c r="P551" s="84"/>
      <c r="Q551" s="84"/>
      <c r="R551" s="84"/>
      <c r="S551" s="84"/>
      <c r="T551" s="85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137</v>
      </c>
      <c r="AU551" s="17" t="s">
        <v>79</v>
      </c>
    </row>
    <row r="552" s="13" customFormat="1">
      <c r="A552" s="13"/>
      <c r="B552" s="225"/>
      <c r="C552" s="226"/>
      <c r="D552" s="217" t="s">
        <v>141</v>
      </c>
      <c r="E552" s="227" t="s">
        <v>28</v>
      </c>
      <c r="F552" s="228" t="s">
        <v>1539</v>
      </c>
      <c r="G552" s="226"/>
      <c r="H552" s="229">
        <v>23.399999999999999</v>
      </c>
      <c r="I552" s="230"/>
      <c r="J552" s="226"/>
      <c r="K552" s="226"/>
      <c r="L552" s="231"/>
      <c r="M552" s="232"/>
      <c r="N552" s="233"/>
      <c r="O552" s="233"/>
      <c r="P552" s="233"/>
      <c r="Q552" s="233"/>
      <c r="R552" s="233"/>
      <c r="S552" s="233"/>
      <c r="T552" s="23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5" t="s">
        <v>141</v>
      </c>
      <c r="AU552" s="235" t="s">
        <v>79</v>
      </c>
      <c r="AV552" s="13" t="s">
        <v>81</v>
      </c>
      <c r="AW552" s="13" t="s">
        <v>33</v>
      </c>
      <c r="AX552" s="13" t="s">
        <v>79</v>
      </c>
      <c r="AY552" s="235" t="s">
        <v>125</v>
      </c>
    </row>
    <row r="553" s="2" customFormat="1" ht="16.5" customHeight="1">
      <c r="A553" s="38"/>
      <c r="B553" s="39"/>
      <c r="C553" s="204" t="s">
        <v>1540</v>
      </c>
      <c r="D553" s="204" t="s">
        <v>128</v>
      </c>
      <c r="E553" s="205" t="s">
        <v>932</v>
      </c>
      <c r="F553" s="206" t="s">
        <v>933</v>
      </c>
      <c r="G553" s="207" t="s">
        <v>554</v>
      </c>
      <c r="H553" s="208">
        <v>64.298000000000002</v>
      </c>
      <c r="I553" s="209"/>
      <c r="J553" s="210">
        <f>ROUND(I553*H553,2)</f>
        <v>0</v>
      </c>
      <c r="K553" s="206" t="s">
        <v>132</v>
      </c>
      <c r="L553" s="44"/>
      <c r="M553" s="211" t="s">
        <v>28</v>
      </c>
      <c r="N553" s="212" t="s">
        <v>42</v>
      </c>
      <c r="O553" s="84"/>
      <c r="P553" s="213">
        <f>O553*H553</f>
        <v>0</v>
      </c>
      <c r="Q553" s="213">
        <v>0.0010200000000000001</v>
      </c>
      <c r="R553" s="213">
        <f>Q553*H553</f>
        <v>0.065583960000000011</v>
      </c>
      <c r="S553" s="213">
        <v>0</v>
      </c>
      <c r="T553" s="214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15" t="s">
        <v>150</v>
      </c>
      <c r="AT553" s="215" t="s">
        <v>128</v>
      </c>
      <c r="AU553" s="215" t="s">
        <v>79</v>
      </c>
      <c r="AY553" s="17" t="s">
        <v>125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17" t="s">
        <v>79</v>
      </c>
      <c r="BK553" s="216">
        <f>ROUND(I553*H553,2)</f>
        <v>0</v>
      </c>
      <c r="BL553" s="17" t="s">
        <v>150</v>
      </c>
      <c r="BM553" s="215" t="s">
        <v>1541</v>
      </c>
    </row>
    <row r="554" s="2" customFormat="1">
      <c r="A554" s="38"/>
      <c r="B554" s="39"/>
      <c r="C554" s="40"/>
      <c r="D554" s="217" t="s">
        <v>135</v>
      </c>
      <c r="E554" s="40"/>
      <c r="F554" s="218" t="s">
        <v>935</v>
      </c>
      <c r="G554" s="40"/>
      <c r="H554" s="40"/>
      <c r="I554" s="219"/>
      <c r="J554" s="40"/>
      <c r="K554" s="40"/>
      <c r="L554" s="44"/>
      <c r="M554" s="220"/>
      <c r="N554" s="221"/>
      <c r="O554" s="84"/>
      <c r="P554" s="84"/>
      <c r="Q554" s="84"/>
      <c r="R554" s="84"/>
      <c r="S554" s="84"/>
      <c r="T554" s="85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135</v>
      </c>
      <c r="AU554" s="17" t="s">
        <v>79</v>
      </c>
    </row>
    <row r="555" s="2" customFormat="1">
      <c r="A555" s="38"/>
      <c r="B555" s="39"/>
      <c r="C555" s="40"/>
      <c r="D555" s="222" t="s">
        <v>137</v>
      </c>
      <c r="E555" s="40"/>
      <c r="F555" s="223" t="s">
        <v>936</v>
      </c>
      <c r="G555" s="40"/>
      <c r="H555" s="40"/>
      <c r="I555" s="219"/>
      <c r="J555" s="40"/>
      <c r="K555" s="40"/>
      <c r="L555" s="44"/>
      <c r="M555" s="220"/>
      <c r="N555" s="221"/>
      <c r="O555" s="84"/>
      <c r="P555" s="84"/>
      <c r="Q555" s="84"/>
      <c r="R555" s="84"/>
      <c r="S555" s="84"/>
      <c r="T555" s="85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137</v>
      </c>
      <c r="AU555" s="17" t="s">
        <v>79</v>
      </c>
    </row>
    <row r="556" s="2" customFormat="1">
      <c r="A556" s="38"/>
      <c r="B556" s="39"/>
      <c r="C556" s="40"/>
      <c r="D556" s="217" t="s">
        <v>139</v>
      </c>
      <c r="E556" s="40"/>
      <c r="F556" s="224" t="s">
        <v>937</v>
      </c>
      <c r="G556" s="40"/>
      <c r="H556" s="40"/>
      <c r="I556" s="219"/>
      <c r="J556" s="40"/>
      <c r="K556" s="40"/>
      <c r="L556" s="44"/>
      <c r="M556" s="220"/>
      <c r="N556" s="221"/>
      <c r="O556" s="84"/>
      <c r="P556" s="84"/>
      <c r="Q556" s="84"/>
      <c r="R556" s="84"/>
      <c r="S556" s="84"/>
      <c r="T556" s="85"/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T556" s="17" t="s">
        <v>139</v>
      </c>
      <c r="AU556" s="17" t="s">
        <v>79</v>
      </c>
    </row>
    <row r="557" s="13" customFormat="1">
      <c r="A557" s="13"/>
      <c r="B557" s="225"/>
      <c r="C557" s="226"/>
      <c r="D557" s="217" t="s">
        <v>141</v>
      </c>
      <c r="E557" s="227" t="s">
        <v>28</v>
      </c>
      <c r="F557" s="228" t="s">
        <v>1542</v>
      </c>
      <c r="G557" s="226"/>
      <c r="H557" s="229">
        <v>53.582000000000001</v>
      </c>
      <c r="I557" s="230"/>
      <c r="J557" s="226"/>
      <c r="K557" s="226"/>
      <c r="L557" s="231"/>
      <c r="M557" s="232"/>
      <c r="N557" s="233"/>
      <c r="O557" s="233"/>
      <c r="P557" s="233"/>
      <c r="Q557" s="233"/>
      <c r="R557" s="233"/>
      <c r="S557" s="233"/>
      <c r="T557" s="23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5" t="s">
        <v>141</v>
      </c>
      <c r="AU557" s="235" t="s">
        <v>79</v>
      </c>
      <c r="AV557" s="13" t="s">
        <v>81</v>
      </c>
      <c r="AW557" s="13" t="s">
        <v>33</v>
      </c>
      <c r="AX557" s="13" t="s">
        <v>79</v>
      </c>
      <c r="AY557" s="235" t="s">
        <v>125</v>
      </c>
    </row>
    <row r="558" s="13" customFormat="1">
      <c r="A558" s="13"/>
      <c r="B558" s="225"/>
      <c r="C558" s="226"/>
      <c r="D558" s="217" t="s">
        <v>141</v>
      </c>
      <c r="E558" s="226"/>
      <c r="F558" s="228" t="s">
        <v>1543</v>
      </c>
      <c r="G558" s="226"/>
      <c r="H558" s="229">
        <v>64.298000000000002</v>
      </c>
      <c r="I558" s="230"/>
      <c r="J558" s="226"/>
      <c r="K558" s="226"/>
      <c r="L558" s="231"/>
      <c r="M558" s="232"/>
      <c r="N558" s="233"/>
      <c r="O558" s="233"/>
      <c r="P558" s="233"/>
      <c r="Q558" s="233"/>
      <c r="R558" s="233"/>
      <c r="S558" s="233"/>
      <c r="T558" s="23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5" t="s">
        <v>141</v>
      </c>
      <c r="AU558" s="235" t="s">
        <v>79</v>
      </c>
      <c r="AV558" s="13" t="s">
        <v>81</v>
      </c>
      <c r="AW558" s="13" t="s">
        <v>4</v>
      </c>
      <c r="AX558" s="13" t="s">
        <v>79</v>
      </c>
      <c r="AY558" s="235" t="s">
        <v>125</v>
      </c>
    </row>
    <row r="559" s="2" customFormat="1" ht="16.5" customHeight="1">
      <c r="A559" s="38"/>
      <c r="B559" s="39"/>
      <c r="C559" s="204" t="s">
        <v>1544</v>
      </c>
      <c r="D559" s="204" t="s">
        <v>128</v>
      </c>
      <c r="E559" s="205" t="s">
        <v>1545</v>
      </c>
      <c r="F559" s="206" t="s">
        <v>1546</v>
      </c>
      <c r="G559" s="207" t="s">
        <v>270</v>
      </c>
      <c r="H559" s="208">
        <v>1</v>
      </c>
      <c r="I559" s="209"/>
      <c r="J559" s="210">
        <f>ROUND(I559*H559,2)</f>
        <v>0</v>
      </c>
      <c r="K559" s="206" t="s">
        <v>132</v>
      </c>
      <c r="L559" s="44"/>
      <c r="M559" s="211" t="s">
        <v>28</v>
      </c>
      <c r="N559" s="212" t="s">
        <v>42</v>
      </c>
      <c r="O559" s="84"/>
      <c r="P559" s="213">
        <f>O559*H559</f>
        <v>0</v>
      </c>
      <c r="Q559" s="213">
        <v>0.0094199999999999996</v>
      </c>
      <c r="R559" s="213">
        <f>Q559*H559</f>
        <v>0.0094199999999999996</v>
      </c>
      <c r="S559" s="213">
        <v>0</v>
      </c>
      <c r="T559" s="214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15" t="s">
        <v>133</v>
      </c>
      <c r="AT559" s="215" t="s">
        <v>128</v>
      </c>
      <c r="AU559" s="215" t="s">
        <v>79</v>
      </c>
      <c r="AY559" s="17" t="s">
        <v>125</v>
      </c>
      <c r="BE559" s="216">
        <f>IF(N559="základní",J559,0)</f>
        <v>0</v>
      </c>
      <c r="BF559" s="216">
        <f>IF(N559="snížená",J559,0)</f>
        <v>0</v>
      </c>
      <c r="BG559" s="216">
        <f>IF(N559="zákl. přenesená",J559,0)</f>
        <v>0</v>
      </c>
      <c r="BH559" s="216">
        <f>IF(N559="sníž. přenesená",J559,0)</f>
        <v>0</v>
      </c>
      <c r="BI559" s="216">
        <f>IF(N559="nulová",J559,0)</f>
        <v>0</v>
      </c>
      <c r="BJ559" s="17" t="s">
        <v>79</v>
      </c>
      <c r="BK559" s="216">
        <f>ROUND(I559*H559,2)</f>
        <v>0</v>
      </c>
      <c r="BL559" s="17" t="s">
        <v>133</v>
      </c>
      <c r="BM559" s="215" t="s">
        <v>1547</v>
      </c>
    </row>
    <row r="560" s="2" customFormat="1">
      <c r="A560" s="38"/>
      <c r="B560" s="39"/>
      <c r="C560" s="40"/>
      <c r="D560" s="217" t="s">
        <v>135</v>
      </c>
      <c r="E560" s="40"/>
      <c r="F560" s="218" t="s">
        <v>1548</v>
      </c>
      <c r="G560" s="40"/>
      <c r="H560" s="40"/>
      <c r="I560" s="219"/>
      <c r="J560" s="40"/>
      <c r="K560" s="40"/>
      <c r="L560" s="44"/>
      <c r="M560" s="220"/>
      <c r="N560" s="221"/>
      <c r="O560" s="84"/>
      <c r="P560" s="84"/>
      <c r="Q560" s="84"/>
      <c r="R560" s="84"/>
      <c r="S560" s="84"/>
      <c r="T560" s="85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135</v>
      </c>
      <c r="AU560" s="17" t="s">
        <v>79</v>
      </c>
    </row>
    <row r="561" s="2" customFormat="1">
      <c r="A561" s="38"/>
      <c r="B561" s="39"/>
      <c r="C561" s="40"/>
      <c r="D561" s="222" t="s">
        <v>137</v>
      </c>
      <c r="E561" s="40"/>
      <c r="F561" s="223" t="s">
        <v>1549</v>
      </c>
      <c r="G561" s="40"/>
      <c r="H561" s="40"/>
      <c r="I561" s="219"/>
      <c r="J561" s="40"/>
      <c r="K561" s="40"/>
      <c r="L561" s="44"/>
      <c r="M561" s="220"/>
      <c r="N561" s="221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137</v>
      </c>
      <c r="AU561" s="17" t="s">
        <v>79</v>
      </c>
    </row>
    <row r="562" s="2" customFormat="1" ht="16.5" customHeight="1">
      <c r="A562" s="38"/>
      <c r="B562" s="39"/>
      <c r="C562" s="260" t="s">
        <v>1550</v>
      </c>
      <c r="D562" s="260" t="s">
        <v>559</v>
      </c>
      <c r="E562" s="261" t="s">
        <v>1551</v>
      </c>
      <c r="F562" s="262" t="s">
        <v>1552</v>
      </c>
      <c r="G562" s="263" t="s">
        <v>270</v>
      </c>
      <c r="H562" s="264">
        <v>1</v>
      </c>
      <c r="I562" s="265"/>
      <c r="J562" s="266">
        <f>ROUND(I562*H562,2)</f>
        <v>0</v>
      </c>
      <c r="K562" s="262" t="s">
        <v>132</v>
      </c>
      <c r="L562" s="267"/>
      <c r="M562" s="268" t="s">
        <v>28</v>
      </c>
      <c r="N562" s="269" t="s">
        <v>42</v>
      </c>
      <c r="O562" s="84"/>
      <c r="P562" s="213">
        <f>O562*H562</f>
        <v>0</v>
      </c>
      <c r="Q562" s="213">
        <v>0.14999999999999999</v>
      </c>
      <c r="R562" s="213">
        <f>Q562*H562</f>
        <v>0.14999999999999999</v>
      </c>
      <c r="S562" s="213">
        <v>0</v>
      </c>
      <c r="T562" s="214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15" t="s">
        <v>133</v>
      </c>
      <c r="AT562" s="215" t="s">
        <v>559</v>
      </c>
      <c r="AU562" s="215" t="s">
        <v>79</v>
      </c>
      <c r="AY562" s="17" t="s">
        <v>125</v>
      </c>
      <c r="BE562" s="216">
        <f>IF(N562="základní",J562,0)</f>
        <v>0</v>
      </c>
      <c r="BF562" s="216">
        <f>IF(N562="snížená",J562,0)</f>
        <v>0</v>
      </c>
      <c r="BG562" s="216">
        <f>IF(N562="zákl. přenesená",J562,0)</f>
        <v>0</v>
      </c>
      <c r="BH562" s="216">
        <f>IF(N562="sníž. přenesená",J562,0)</f>
        <v>0</v>
      </c>
      <c r="BI562" s="216">
        <f>IF(N562="nulová",J562,0)</f>
        <v>0</v>
      </c>
      <c r="BJ562" s="17" t="s">
        <v>79</v>
      </c>
      <c r="BK562" s="216">
        <f>ROUND(I562*H562,2)</f>
        <v>0</v>
      </c>
      <c r="BL562" s="17" t="s">
        <v>133</v>
      </c>
      <c r="BM562" s="215" t="s">
        <v>1553</v>
      </c>
    </row>
    <row r="563" s="2" customFormat="1">
      <c r="A563" s="38"/>
      <c r="B563" s="39"/>
      <c r="C563" s="40"/>
      <c r="D563" s="217" t="s">
        <v>135</v>
      </c>
      <c r="E563" s="40"/>
      <c r="F563" s="218" t="s">
        <v>1552</v>
      </c>
      <c r="G563" s="40"/>
      <c r="H563" s="40"/>
      <c r="I563" s="219"/>
      <c r="J563" s="40"/>
      <c r="K563" s="40"/>
      <c r="L563" s="44"/>
      <c r="M563" s="220"/>
      <c r="N563" s="221"/>
      <c r="O563" s="84"/>
      <c r="P563" s="84"/>
      <c r="Q563" s="84"/>
      <c r="R563" s="84"/>
      <c r="S563" s="84"/>
      <c r="T563" s="85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135</v>
      </c>
      <c r="AU563" s="17" t="s">
        <v>79</v>
      </c>
    </row>
    <row r="564" s="2" customFormat="1">
      <c r="A564" s="38"/>
      <c r="B564" s="39"/>
      <c r="C564" s="40"/>
      <c r="D564" s="217" t="s">
        <v>139</v>
      </c>
      <c r="E564" s="40"/>
      <c r="F564" s="224" t="s">
        <v>1554</v>
      </c>
      <c r="G564" s="40"/>
      <c r="H564" s="40"/>
      <c r="I564" s="219"/>
      <c r="J564" s="40"/>
      <c r="K564" s="40"/>
      <c r="L564" s="44"/>
      <c r="M564" s="220"/>
      <c r="N564" s="221"/>
      <c r="O564" s="84"/>
      <c r="P564" s="84"/>
      <c r="Q564" s="84"/>
      <c r="R564" s="84"/>
      <c r="S564" s="84"/>
      <c r="T564" s="85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139</v>
      </c>
      <c r="AU564" s="17" t="s">
        <v>79</v>
      </c>
    </row>
    <row r="565" s="2" customFormat="1" ht="16.5" customHeight="1">
      <c r="A565" s="38"/>
      <c r="B565" s="39"/>
      <c r="C565" s="204" t="s">
        <v>1555</v>
      </c>
      <c r="D565" s="204" t="s">
        <v>128</v>
      </c>
      <c r="E565" s="205" t="s">
        <v>129</v>
      </c>
      <c r="F565" s="206" t="s">
        <v>130</v>
      </c>
      <c r="G565" s="207" t="s">
        <v>131</v>
      </c>
      <c r="H565" s="208">
        <v>74.519999999999996</v>
      </c>
      <c r="I565" s="209"/>
      <c r="J565" s="210">
        <f>ROUND(I565*H565,2)</f>
        <v>0</v>
      </c>
      <c r="K565" s="206" t="s">
        <v>132</v>
      </c>
      <c r="L565" s="44"/>
      <c r="M565" s="211" t="s">
        <v>28</v>
      </c>
      <c r="N565" s="212" t="s">
        <v>42</v>
      </c>
      <c r="O565" s="84"/>
      <c r="P565" s="213">
        <f>O565*H565</f>
        <v>0</v>
      </c>
      <c r="Q565" s="213">
        <v>0.00088000000000000003</v>
      </c>
      <c r="R565" s="213">
        <f>Q565*H565</f>
        <v>0.0655776</v>
      </c>
      <c r="S565" s="213">
        <v>0</v>
      </c>
      <c r="T565" s="214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5" t="s">
        <v>133</v>
      </c>
      <c r="AT565" s="215" t="s">
        <v>128</v>
      </c>
      <c r="AU565" s="215" t="s">
        <v>79</v>
      </c>
      <c r="AY565" s="17" t="s">
        <v>125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7" t="s">
        <v>79</v>
      </c>
      <c r="BK565" s="216">
        <f>ROUND(I565*H565,2)</f>
        <v>0</v>
      </c>
      <c r="BL565" s="17" t="s">
        <v>133</v>
      </c>
      <c r="BM565" s="215" t="s">
        <v>1556</v>
      </c>
    </row>
    <row r="566" s="2" customFormat="1">
      <c r="A566" s="38"/>
      <c r="B566" s="39"/>
      <c r="C566" s="40"/>
      <c r="D566" s="217" t="s">
        <v>135</v>
      </c>
      <c r="E566" s="40"/>
      <c r="F566" s="218" t="s">
        <v>136</v>
      </c>
      <c r="G566" s="40"/>
      <c r="H566" s="40"/>
      <c r="I566" s="219"/>
      <c r="J566" s="40"/>
      <c r="K566" s="40"/>
      <c r="L566" s="44"/>
      <c r="M566" s="220"/>
      <c r="N566" s="221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135</v>
      </c>
      <c r="AU566" s="17" t="s">
        <v>79</v>
      </c>
    </row>
    <row r="567" s="2" customFormat="1">
      <c r="A567" s="38"/>
      <c r="B567" s="39"/>
      <c r="C567" s="40"/>
      <c r="D567" s="222" t="s">
        <v>137</v>
      </c>
      <c r="E567" s="40"/>
      <c r="F567" s="223" t="s">
        <v>138</v>
      </c>
      <c r="G567" s="40"/>
      <c r="H567" s="40"/>
      <c r="I567" s="219"/>
      <c r="J567" s="40"/>
      <c r="K567" s="40"/>
      <c r="L567" s="44"/>
      <c r="M567" s="220"/>
      <c r="N567" s="221"/>
      <c r="O567" s="84"/>
      <c r="P567" s="84"/>
      <c r="Q567" s="84"/>
      <c r="R567" s="84"/>
      <c r="S567" s="84"/>
      <c r="T567" s="85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137</v>
      </c>
      <c r="AU567" s="17" t="s">
        <v>79</v>
      </c>
    </row>
    <row r="568" s="2" customFormat="1">
      <c r="A568" s="38"/>
      <c r="B568" s="39"/>
      <c r="C568" s="40"/>
      <c r="D568" s="217" t="s">
        <v>139</v>
      </c>
      <c r="E568" s="40"/>
      <c r="F568" s="224" t="s">
        <v>1557</v>
      </c>
      <c r="G568" s="40"/>
      <c r="H568" s="40"/>
      <c r="I568" s="219"/>
      <c r="J568" s="40"/>
      <c r="K568" s="40"/>
      <c r="L568" s="44"/>
      <c r="M568" s="220"/>
      <c r="N568" s="221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139</v>
      </c>
      <c r="AU568" s="17" t="s">
        <v>79</v>
      </c>
    </row>
    <row r="569" s="13" customFormat="1">
      <c r="A569" s="13"/>
      <c r="B569" s="225"/>
      <c r="C569" s="226"/>
      <c r="D569" s="217" t="s">
        <v>141</v>
      </c>
      <c r="E569" s="227" t="s">
        <v>28</v>
      </c>
      <c r="F569" s="228" t="s">
        <v>1558</v>
      </c>
      <c r="G569" s="226"/>
      <c r="H569" s="229">
        <v>74.519999999999996</v>
      </c>
      <c r="I569" s="230"/>
      <c r="J569" s="226"/>
      <c r="K569" s="226"/>
      <c r="L569" s="231"/>
      <c r="M569" s="232"/>
      <c r="N569" s="233"/>
      <c r="O569" s="233"/>
      <c r="P569" s="233"/>
      <c r="Q569" s="233"/>
      <c r="R569" s="233"/>
      <c r="S569" s="233"/>
      <c r="T569" s="23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5" t="s">
        <v>141</v>
      </c>
      <c r="AU569" s="235" t="s">
        <v>79</v>
      </c>
      <c r="AV569" s="13" t="s">
        <v>81</v>
      </c>
      <c r="AW569" s="13" t="s">
        <v>33</v>
      </c>
      <c r="AX569" s="13" t="s">
        <v>79</v>
      </c>
      <c r="AY569" s="235" t="s">
        <v>125</v>
      </c>
    </row>
    <row r="570" s="2" customFormat="1" ht="16.5" customHeight="1">
      <c r="A570" s="38"/>
      <c r="B570" s="39"/>
      <c r="C570" s="204" t="s">
        <v>1559</v>
      </c>
      <c r="D570" s="204" t="s">
        <v>128</v>
      </c>
      <c r="E570" s="205" t="s">
        <v>143</v>
      </c>
      <c r="F570" s="206" t="s">
        <v>144</v>
      </c>
      <c r="G570" s="207" t="s">
        <v>131</v>
      </c>
      <c r="H570" s="208">
        <v>74.519999999999996</v>
      </c>
      <c r="I570" s="209"/>
      <c r="J570" s="210">
        <f>ROUND(I570*H570,2)</f>
        <v>0</v>
      </c>
      <c r="K570" s="206" t="s">
        <v>132</v>
      </c>
      <c r="L570" s="44"/>
      <c r="M570" s="211" t="s">
        <v>28</v>
      </c>
      <c r="N570" s="212" t="s">
        <v>42</v>
      </c>
      <c r="O570" s="84"/>
      <c r="P570" s="213">
        <f>O570*H570</f>
        <v>0</v>
      </c>
      <c r="Q570" s="213">
        <v>0</v>
      </c>
      <c r="R570" s="213">
        <f>Q570*H570</f>
        <v>0</v>
      </c>
      <c r="S570" s="213">
        <v>0</v>
      </c>
      <c r="T570" s="214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15" t="s">
        <v>133</v>
      </c>
      <c r="AT570" s="215" t="s">
        <v>128</v>
      </c>
      <c r="AU570" s="215" t="s">
        <v>79</v>
      </c>
      <c r="AY570" s="17" t="s">
        <v>125</v>
      </c>
      <c r="BE570" s="216">
        <f>IF(N570="základní",J570,0)</f>
        <v>0</v>
      </c>
      <c r="BF570" s="216">
        <f>IF(N570="snížená",J570,0)</f>
        <v>0</v>
      </c>
      <c r="BG570" s="216">
        <f>IF(N570="zákl. přenesená",J570,0)</f>
        <v>0</v>
      </c>
      <c r="BH570" s="216">
        <f>IF(N570="sníž. přenesená",J570,0)</f>
        <v>0</v>
      </c>
      <c r="BI570" s="216">
        <f>IF(N570="nulová",J570,0)</f>
        <v>0</v>
      </c>
      <c r="BJ570" s="17" t="s">
        <v>79</v>
      </c>
      <c r="BK570" s="216">
        <f>ROUND(I570*H570,2)</f>
        <v>0</v>
      </c>
      <c r="BL570" s="17" t="s">
        <v>133</v>
      </c>
      <c r="BM570" s="215" t="s">
        <v>1560</v>
      </c>
    </row>
    <row r="571" s="2" customFormat="1">
      <c r="A571" s="38"/>
      <c r="B571" s="39"/>
      <c r="C571" s="40"/>
      <c r="D571" s="217" t="s">
        <v>135</v>
      </c>
      <c r="E571" s="40"/>
      <c r="F571" s="218" t="s">
        <v>146</v>
      </c>
      <c r="G571" s="40"/>
      <c r="H571" s="40"/>
      <c r="I571" s="219"/>
      <c r="J571" s="40"/>
      <c r="K571" s="40"/>
      <c r="L571" s="44"/>
      <c r="M571" s="220"/>
      <c r="N571" s="221"/>
      <c r="O571" s="84"/>
      <c r="P571" s="84"/>
      <c r="Q571" s="84"/>
      <c r="R571" s="84"/>
      <c r="S571" s="84"/>
      <c r="T571" s="85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135</v>
      </c>
      <c r="AU571" s="17" t="s">
        <v>79</v>
      </c>
    </row>
    <row r="572" s="2" customFormat="1">
      <c r="A572" s="38"/>
      <c r="B572" s="39"/>
      <c r="C572" s="40"/>
      <c r="D572" s="222" t="s">
        <v>137</v>
      </c>
      <c r="E572" s="40"/>
      <c r="F572" s="223" t="s">
        <v>147</v>
      </c>
      <c r="G572" s="40"/>
      <c r="H572" s="40"/>
      <c r="I572" s="219"/>
      <c r="J572" s="40"/>
      <c r="K572" s="40"/>
      <c r="L572" s="44"/>
      <c r="M572" s="220"/>
      <c r="N572" s="221"/>
      <c r="O572" s="84"/>
      <c r="P572" s="84"/>
      <c r="Q572" s="84"/>
      <c r="R572" s="84"/>
      <c r="S572" s="84"/>
      <c r="T572" s="85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137</v>
      </c>
      <c r="AU572" s="17" t="s">
        <v>79</v>
      </c>
    </row>
    <row r="573" s="12" customFormat="1" ht="25.92" customHeight="1">
      <c r="A573" s="12"/>
      <c r="B573" s="188"/>
      <c r="C573" s="189"/>
      <c r="D573" s="190" t="s">
        <v>70</v>
      </c>
      <c r="E573" s="191" t="s">
        <v>670</v>
      </c>
      <c r="F573" s="191" t="s">
        <v>671</v>
      </c>
      <c r="G573" s="189"/>
      <c r="H573" s="189"/>
      <c r="I573" s="192"/>
      <c r="J573" s="193">
        <f>BK573</f>
        <v>0</v>
      </c>
      <c r="K573" s="189"/>
      <c r="L573" s="194"/>
      <c r="M573" s="195"/>
      <c r="N573" s="196"/>
      <c r="O573" s="196"/>
      <c r="P573" s="197">
        <f>SUM(P574:P576)</f>
        <v>0</v>
      </c>
      <c r="Q573" s="196"/>
      <c r="R573" s="197">
        <f>SUM(R574:R576)</f>
        <v>0</v>
      </c>
      <c r="S573" s="196"/>
      <c r="T573" s="198">
        <f>SUM(T574:T576)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199" t="s">
        <v>150</v>
      </c>
      <c r="AT573" s="200" t="s">
        <v>70</v>
      </c>
      <c r="AU573" s="200" t="s">
        <v>71</v>
      </c>
      <c r="AY573" s="199" t="s">
        <v>125</v>
      </c>
      <c r="BK573" s="201">
        <f>SUM(BK574:BK576)</f>
        <v>0</v>
      </c>
    </row>
    <row r="574" s="2" customFormat="1" ht="16.5" customHeight="1">
      <c r="A574" s="38"/>
      <c r="B574" s="39"/>
      <c r="C574" s="204" t="s">
        <v>1561</v>
      </c>
      <c r="D574" s="204" t="s">
        <v>128</v>
      </c>
      <c r="E574" s="205" t="s">
        <v>1562</v>
      </c>
      <c r="F574" s="206" t="s">
        <v>1563</v>
      </c>
      <c r="G574" s="207" t="s">
        <v>387</v>
      </c>
      <c r="H574" s="208">
        <v>77.079999999999998</v>
      </c>
      <c r="I574" s="209"/>
      <c r="J574" s="210">
        <f>ROUND(I574*H574,2)</f>
        <v>0</v>
      </c>
      <c r="K574" s="206" t="s">
        <v>132</v>
      </c>
      <c r="L574" s="44"/>
      <c r="M574" s="211" t="s">
        <v>28</v>
      </c>
      <c r="N574" s="212" t="s">
        <v>42</v>
      </c>
      <c r="O574" s="84"/>
      <c r="P574" s="213">
        <f>O574*H574</f>
        <v>0</v>
      </c>
      <c r="Q574" s="213">
        <v>0</v>
      </c>
      <c r="R574" s="213">
        <f>Q574*H574</f>
        <v>0</v>
      </c>
      <c r="S574" s="213">
        <v>0</v>
      </c>
      <c r="T574" s="214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15" t="s">
        <v>150</v>
      </c>
      <c r="AT574" s="215" t="s">
        <v>128</v>
      </c>
      <c r="AU574" s="215" t="s">
        <v>79</v>
      </c>
      <c r="AY574" s="17" t="s">
        <v>125</v>
      </c>
      <c r="BE574" s="216">
        <f>IF(N574="základní",J574,0)</f>
        <v>0</v>
      </c>
      <c r="BF574" s="216">
        <f>IF(N574="snížená",J574,0)</f>
        <v>0</v>
      </c>
      <c r="BG574" s="216">
        <f>IF(N574="zákl. přenesená",J574,0)</f>
        <v>0</v>
      </c>
      <c r="BH574" s="216">
        <f>IF(N574="sníž. přenesená",J574,0)</f>
        <v>0</v>
      </c>
      <c r="BI574" s="216">
        <f>IF(N574="nulová",J574,0)</f>
        <v>0</v>
      </c>
      <c r="BJ574" s="17" t="s">
        <v>79</v>
      </c>
      <c r="BK574" s="216">
        <f>ROUND(I574*H574,2)</f>
        <v>0</v>
      </c>
      <c r="BL574" s="17" t="s">
        <v>150</v>
      </c>
      <c r="BM574" s="215" t="s">
        <v>1564</v>
      </c>
    </row>
    <row r="575" s="2" customFormat="1">
      <c r="A575" s="38"/>
      <c r="B575" s="39"/>
      <c r="C575" s="40"/>
      <c r="D575" s="217" t="s">
        <v>135</v>
      </c>
      <c r="E575" s="40"/>
      <c r="F575" s="218" t="s">
        <v>1565</v>
      </c>
      <c r="G575" s="40"/>
      <c r="H575" s="40"/>
      <c r="I575" s="219"/>
      <c r="J575" s="40"/>
      <c r="K575" s="40"/>
      <c r="L575" s="44"/>
      <c r="M575" s="220"/>
      <c r="N575" s="221"/>
      <c r="O575" s="84"/>
      <c r="P575" s="84"/>
      <c r="Q575" s="84"/>
      <c r="R575" s="84"/>
      <c r="S575" s="84"/>
      <c r="T575" s="85"/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T575" s="17" t="s">
        <v>135</v>
      </c>
      <c r="AU575" s="17" t="s">
        <v>79</v>
      </c>
    </row>
    <row r="576" s="2" customFormat="1">
      <c r="A576" s="38"/>
      <c r="B576" s="39"/>
      <c r="C576" s="40"/>
      <c r="D576" s="222" t="s">
        <v>137</v>
      </c>
      <c r="E576" s="40"/>
      <c r="F576" s="223" t="s">
        <v>1566</v>
      </c>
      <c r="G576" s="40"/>
      <c r="H576" s="40"/>
      <c r="I576" s="219"/>
      <c r="J576" s="40"/>
      <c r="K576" s="40"/>
      <c r="L576" s="44"/>
      <c r="M576" s="273"/>
      <c r="N576" s="274"/>
      <c r="O576" s="275"/>
      <c r="P576" s="275"/>
      <c r="Q576" s="275"/>
      <c r="R576" s="275"/>
      <c r="S576" s="275"/>
      <c r="T576" s="276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137</v>
      </c>
      <c r="AU576" s="17" t="s">
        <v>79</v>
      </c>
    </row>
    <row r="577" s="2" customFormat="1" ht="6.96" customHeight="1">
      <c r="A577" s="38"/>
      <c r="B577" s="59"/>
      <c r="C577" s="60"/>
      <c r="D577" s="60"/>
      <c r="E577" s="60"/>
      <c r="F577" s="60"/>
      <c r="G577" s="60"/>
      <c r="H577" s="60"/>
      <c r="I577" s="60"/>
      <c r="J577" s="60"/>
      <c r="K577" s="60"/>
      <c r="L577" s="44"/>
      <c r="M577" s="38"/>
      <c r="O577" s="38"/>
      <c r="P577" s="38"/>
      <c r="Q577" s="38"/>
      <c r="R577" s="38"/>
      <c r="S577" s="38"/>
      <c r="T577" s="38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</row>
  </sheetData>
  <sheetProtection sheet="1" autoFilter="0" formatColumns="0" formatRows="0" objects="1" scenarios="1" spinCount="100000" saltValue="zmLL31NRUHUZjlXiW3tMugEIHMkauGY0hfx6TKNmFlZTcRkLBlXLY3P8v/7yGIxIhNp0lUKA4uX+dlFKzuG7qw==" hashValue="ZdbVoSqk6xwGHNEt7jJpDPvClKt0p56A/jmFLKm2FAxWz9vu8vOWHFmA7plrSr8/+j0e4Xnc2VniqrkOn6AaYA==" algorithmName="SHA-512" password="CC05"/>
  <autoFilter ref="C91:K576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2/871363123"/>
    <hyperlink ref="F108" r:id="rId2" display="https://podminky.urs.cz/item/CS_URS_2024_02/115101201"/>
    <hyperlink ref="F111" r:id="rId3" display="https://podminky.urs.cz/item/CS_URS_2024_02/131111323"/>
    <hyperlink ref="F116" r:id="rId4" display="https://podminky.urs.cz/item/CS_URS_2024_02/162351104"/>
    <hyperlink ref="F125" r:id="rId5" display="https://podminky.urs.cz/item/CS_URS_2024_02/167151101"/>
    <hyperlink ref="F134" r:id="rId6" display="https://podminky.urs.cz/item/CS_URS_2024_02/171151103"/>
    <hyperlink ref="F141" r:id="rId7" display="https://podminky.urs.cz/item/CS_URS_2024_02/174151101"/>
    <hyperlink ref="F150" r:id="rId8" display="https://podminky.urs.cz/item/CS_URS_2024_02/174151101.1"/>
    <hyperlink ref="F159" r:id="rId9" display="https://podminky.urs.cz/item/CS_URS_2024_02/181411132"/>
    <hyperlink ref="F166" r:id="rId10" display="https://podminky.urs.cz/item/CS_URS_2024_02/182351123"/>
    <hyperlink ref="F171" r:id="rId11" display="https://podminky.urs.cz/item/CS_URS_2024_02/185804312"/>
    <hyperlink ref="F176" r:id="rId12" display="https://podminky.urs.cz/item/CS_URS_2024_02/212312111"/>
    <hyperlink ref="F180" r:id="rId13" display="https://podminky.urs.cz/item/CS_URS_2024_02/219991113"/>
    <hyperlink ref="F186" r:id="rId14" display="https://podminky.urs.cz/item/CS_URS_2024_02/275351121"/>
    <hyperlink ref="F190" r:id="rId15" display="https://podminky.urs.cz/item/CS_URS_2024_02/275351122"/>
    <hyperlink ref="F193" r:id="rId16" display="https://podminky.urs.cz/item/CS_URS_2024_02/212752402"/>
    <hyperlink ref="F197" r:id="rId17" display="https://podminky.urs.cz/item/CS_URS_2024_02/212341111"/>
    <hyperlink ref="F201" r:id="rId18" display="https://podminky.urs.cz/item/CS_URS_2024_02/225511112"/>
    <hyperlink ref="F205" r:id="rId19" display="https://podminky.urs.cz/item/CS_URS_2024_02/273311124"/>
    <hyperlink ref="F209" r:id="rId20" display="https://podminky.urs.cz/item/CS_URS_2024_02/273354111"/>
    <hyperlink ref="F213" r:id="rId21" display="https://podminky.urs.cz/item/CS_URS_2024_02/273354211"/>
    <hyperlink ref="F216" r:id="rId22" display="https://podminky.urs.cz/item/CS_URS_2024_02/282602112"/>
    <hyperlink ref="F223" r:id="rId23" display="https://podminky.urs.cz/item/CS_URS_2024_02/283111112"/>
    <hyperlink ref="F230" r:id="rId24" display="https://podminky.urs.cz/item/CS_URS_2024_02/283131113"/>
    <hyperlink ref="F236" r:id="rId25" display="https://podminky.urs.cz/item/CS_URS_2024_02/317171126"/>
    <hyperlink ref="F243" r:id="rId26" display="https://podminky.urs.cz/item/CS_URS_2024_02/317321119"/>
    <hyperlink ref="F248" r:id="rId27" display="https://podminky.urs.cz/item/CS_URS_2024_02/317353121"/>
    <hyperlink ref="F252" r:id="rId28" display="https://podminky.urs.cz/item/CS_URS_2024_02/317353221"/>
    <hyperlink ref="F255" r:id="rId29" display="https://podminky.urs.cz/item/CS_URS_2024_02/317361116"/>
    <hyperlink ref="F260" r:id="rId30" display="https://podminky.urs.cz/item/CS_URS_2024_01/334323118"/>
    <hyperlink ref="F268" r:id="rId31" display="https://podminky.urs.cz/item/CS_URS_2024_02/334351112"/>
    <hyperlink ref="F275" r:id="rId32" display="https://podminky.urs.cz/item/CS_URS_2024_02/334351211"/>
    <hyperlink ref="F278" r:id="rId33" display="https://podminky.urs.cz/item/CS_URS_2024_02/334361216"/>
    <hyperlink ref="F283" r:id="rId34" display="https://podminky.urs.cz/item/CS_URS_2024_02/338171113"/>
    <hyperlink ref="F288" r:id="rId35" display="https://podminky.urs.cz/item/CS_URS_2024_02/348171111"/>
    <hyperlink ref="F297" r:id="rId36" display="https://podminky.urs.cz/item/CS_URS_2024_02/348172215"/>
    <hyperlink ref="F303" r:id="rId37" display="https://podminky.urs.cz/item/CS_URS_2024_02/348401130"/>
    <hyperlink ref="F310" r:id="rId38" display="https://podminky.urs.cz/item/CS_URS_2024_02/388995212"/>
    <hyperlink ref="F316" r:id="rId39" display="https://podminky.urs.cz/item/CS_URS_2024_02/421321128"/>
    <hyperlink ref="F320" r:id="rId40" display="https://podminky.urs.cz/item/CS_URS_2024_02/421955112"/>
    <hyperlink ref="F324" r:id="rId41" display="https://podminky.urs.cz/item/CS_URS_2024_02/421351231"/>
    <hyperlink ref="F327" r:id="rId42" display="https://podminky.urs.cz/item/CS_URS_2024_02/421361226"/>
    <hyperlink ref="F332" r:id="rId43" display="https://podminky.urs.cz/item/CS_URS_2024_02/451477121"/>
    <hyperlink ref="F339" r:id="rId44" display="https://podminky.urs.cz/item/CS_URS_2024_02/451477122"/>
    <hyperlink ref="F342" r:id="rId45" display="https://podminky.urs.cz/item/CS_URS_2024_02/452318510"/>
    <hyperlink ref="F346" r:id="rId46" display="https://podminky.urs.cz/item/CS_URS_2023_02/458311131"/>
    <hyperlink ref="F350" r:id="rId47" display="https://podminky.urs.cz/item/CS_URS_2024_02/462511111"/>
    <hyperlink ref="F355" r:id="rId48" display="https://podminky.urs.cz/item/CS_URS_2024_02/463211132"/>
    <hyperlink ref="F359" r:id="rId49" display="https://podminky.urs.cz/item/CS_URS_2024_02/465513157"/>
    <hyperlink ref="F368" r:id="rId50" display="https://podminky.urs.cz/item/CS_URS_2024_02/564851111"/>
    <hyperlink ref="F377" r:id="rId51" display="https://podminky.urs.cz/item/CS_URS_2024_02/565135111"/>
    <hyperlink ref="F385" r:id="rId52" display="https://podminky.urs.cz/item/CS_URS_2024_02/573191111"/>
    <hyperlink ref="F389" r:id="rId53" display="https://podminky.urs.cz/item/CS_URS_2024_02/573231106"/>
    <hyperlink ref="F396" r:id="rId54" display="https://podminky.urs.cz/item/CS_URS_2024_02/577134111"/>
    <hyperlink ref="F402" r:id="rId55" display="https://podminky.urs.cz/item/CS_URS_2024_02/578133232"/>
    <hyperlink ref="F407" r:id="rId56" display="https://podminky.urs.cz/item/CS_URS_2024_02/628611102"/>
    <hyperlink ref="F411" r:id="rId57" display="https://podminky.urs.cz/item/CS_URS_2024_02/628611131"/>
    <hyperlink ref="F415" r:id="rId58" display="https://podminky.urs.cz/item/CS_URS_2024_02/632481213"/>
    <hyperlink ref="F420" r:id="rId59" display="https://podminky.urs.cz/item/CS_URS_2024_02/711111001"/>
    <hyperlink ref="F427" r:id="rId60" display="https://podminky.urs.cz/item/CS_URS_2024_02/711112001"/>
    <hyperlink ref="F441" r:id="rId61" display="https://podminky.urs.cz/item/CS_URS_2024_02/711112011"/>
    <hyperlink ref="F452" r:id="rId62" display="https://podminky.urs.cz/item/CS_URS_2024_02/711131111"/>
    <hyperlink ref="F459" r:id="rId63" display="https://podminky.urs.cz/item/CS_URS_2024_02/711141559"/>
    <hyperlink ref="F466" r:id="rId64" display="https://podminky.urs.cz/item/CS_URS_2024_02/711142559"/>
    <hyperlink ref="F478" r:id="rId65" display="https://podminky.urs.cz/item/CS_URS_2024_02/711341564"/>
    <hyperlink ref="F486" r:id="rId66" display="https://podminky.urs.cz/item/CS_URS_2024_02/741122134"/>
    <hyperlink ref="F494" r:id="rId67" display="https://podminky.urs.cz/item/CS_URS_2024_02/914111111"/>
    <hyperlink ref="F501" r:id="rId68" display="https://podminky.urs.cz/item/CS_URS_2024_02/914112111"/>
    <hyperlink ref="F505" r:id="rId69" display="https://podminky.urs.cz/item/CS_URS_2024_02/914321111R"/>
    <hyperlink ref="F508" r:id="rId70" display="https://podminky.urs.cz/item/CS_URS_2024_02/914511111"/>
    <hyperlink ref="F514" r:id="rId71" display="https://podminky.urs.cz/item/CS_URS_2024_02/914531111"/>
    <hyperlink ref="F519" r:id="rId72" display="https://podminky.urs.cz/item/CS_URS_2024_02/916131213"/>
    <hyperlink ref="F534" r:id="rId73" display="https://podminky.urs.cz/item/CS_URS_2024_02/916231212"/>
    <hyperlink ref="F541" r:id="rId74" display="https://podminky.urs.cz/item/CS_URS_2024_02/919735111"/>
    <hyperlink ref="F547" r:id="rId75" display="https://podminky.urs.cz/item/CS_URS_2024_02/919121223"/>
    <hyperlink ref="F551" r:id="rId76" display="https://podminky.urs.cz/item/CS_URS_2024_02/919121233"/>
    <hyperlink ref="F555" r:id="rId77" display="https://podminky.urs.cz/item/CS_URS_2024_02/919726124"/>
    <hyperlink ref="F561" r:id="rId78" display="https://podminky.urs.cz/item/CS_URS_2024_02/936942122"/>
    <hyperlink ref="F567" r:id="rId79" display="https://podminky.urs.cz/item/CS_URS_2024_02/948411111"/>
    <hyperlink ref="F572" r:id="rId80" display="https://podminky.urs.cz/item/CS_URS_2024_02/948411211"/>
    <hyperlink ref="F576" r:id="rId81" display="https://podminky.urs.cz/item/CS_URS_2024_02/998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8"/>
      <c r="C3" s="129"/>
      <c r="D3" s="129"/>
      <c r="E3" s="129"/>
      <c r="F3" s="129"/>
      <c r="G3" s="129"/>
      <c r="H3" s="20"/>
    </row>
    <row r="4" s="1" customFormat="1" ht="24.96" customHeight="1">
      <c r="B4" s="20"/>
      <c r="C4" s="130" t="s">
        <v>1567</v>
      </c>
      <c r="H4" s="20"/>
    </row>
    <row r="5" s="1" customFormat="1" ht="12" customHeight="1">
      <c r="B5" s="20"/>
      <c r="C5" s="277" t="s">
        <v>13</v>
      </c>
      <c r="D5" s="140" t="s">
        <v>14</v>
      </c>
      <c r="E5" s="1"/>
      <c r="F5" s="1"/>
      <c r="H5" s="20"/>
    </row>
    <row r="6" s="1" customFormat="1" ht="36.96" customHeight="1">
      <c r="B6" s="20"/>
      <c r="C6" s="278" t="s">
        <v>16</v>
      </c>
      <c r="D6" s="279" t="s">
        <v>17</v>
      </c>
      <c r="E6" s="1"/>
      <c r="F6" s="1"/>
      <c r="H6" s="20"/>
    </row>
    <row r="7" s="1" customFormat="1" ht="16.5" customHeight="1">
      <c r="B7" s="20"/>
      <c r="C7" s="132" t="s">
        <v>24</v>
      </c>
      <c r="D7" s="137" t="str">
        <f>'Rekapitulace stavby'!AN8</f>
        <v>10. 10. 2024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77"/>
      <c r="B9" s="280"/>
      <c r="C9" s="281" t="s">
        <v>52</v>
      </c>
      <c r="D9" s="282" t="s">
        <v>53</v>
      </c>
      <c r="E9" s="282" t="s">
        <v>112</v>
      </c>
      <c r="F9" s="283" t="s">
        <v>1568</v>
      </c>
      <c r="G9" s="177"/>
      <c r="H9" s="280"/>
    </row>
    <row r="10" s="2" customFormat="1" ht="26.4" customHeight="1">
      <c r="A10" s="38"/>
      <c r="B10" s="44"/>
      <c r="C10" s="284" t="s">
        <v>85</v>
      </c>
      <c r="D10" s="284" t="s">
        <v>86</v>
      </c>
      <c r="E10" s="38"/>
      <c r="F10" s="38"/>
      <c r="G10" s="38"/>
      <c r="H10" s="44"/>
    </row>
    <row r="11" s="2" customFormat="1" ht="16.8" customHeight="1">
      <c r="A11" s="38"/>
      <c r="B11" s="44"/>
      <c r="C11" s="285" t="s">
        <v>1569</v>
      </c>
      <c r="D11" s="286" t="s">
        <v>1570</v>
      </c>
      <c r="E11" s="287" t="s">
        <v>28</v>
      </c>
      <c r="F11" s="288">
        <v>68.775000000000006</v>
      </c>
      <c r="G11" s="38"/>
      <c r="H11" s="44"/>
    </row>
    <row r="12" s="2" customFormat="1" ht="26.4" customHeight="1">
      <c r="A12" s="38"/>
      <c r="B12" s="44"/>
      <c r="C12" s="284" t="s">
        <v>88</v>
      </c>
      <c r="D12" s="284" t="s">
        <v>89</v>
      </c>
      <c r="E12" s="38"/>
      <c r="F12" s="38"/>
      <c r="G12" s="38"/>
      <c r="H12" s="44"/>
    </row>
    <row r="13" s="2" customFormat="1" ht="16.8" customHeight="1">
      <c r="A13" s="38"/>
      <c r="B13" s="44"/>
      <c r="C13" s="285" t="s">
        <v>1569</v>
      </c>
      <c r="D13" s="286" t="s">
        <v>1570</v>
      </c>
      <c r="E13" s="287" t="s">
        <v>28</v>
      </c>
      <c r="F13" s="288">
        <v>68.775000000000006</v>
      </c>
      <c r="G13" s="38"/>
      <c r="H13" s="44"/>
    </row>
    <row r="14" s="2" customFormat="1" ht="7.44" customHeight="1">
      <c r="A14" s="38"/>
      <c r="B14" s="156"/>
      <c r="C14" s="157"/>
      <c r="D14" s="157"/>
      <c r="E14" s="157"/>
      <c r="F14" s="157"/>
      <c r="G14" s="157"/>
      <c r="H14" s="44"/>
    </row>
    <row r="15" s="2" customFormat="1">
      <c r="A15" s="38"/>
      <c r="B15" s="38"/>
      <c r="C15" s="38"/>
      <c r="D15" s="38"/>
      <c r="E15" s="38"/>
      <c r="F15" s="38"/>
      <c r="G15" s="38"/>
      <c r="H15" s="38"/>
    </row>
  </sheetData>
  <sheetProtection sheet="1" formatColumns="0" formatRows="0" objects="1" scenarios="1" spinCount="100000" saltValue="QkkzbmjPPb9vh4nUlHFe8i1QErxL9HdAPgPbp59ZTedu8SJvyyWAlEgHTsGjzfWD1wnFz6e01cpXac2sfU5zmQ==" hashValue="3T3AyIdObWLZBOEL4bCndVSrHCYZYsozBP8ZCWQ8KZxzlknCnlqiuWLHkHXavLC3tvi81fYHmspUh+3Us4CS2A==" algorithmName="SHA-512" password="CC05"/>
  <mergeCells count="2">
    <mergeCell ref="D5:F5"/>
    <mergeCell ref="D6:F6"/>
  </mergeCells>
  <pageSetup paperSize="9" orientation="landscape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Mlčák</dc:creator>
  <cp:lastModifiedBy>David Mlčák</cp:lastModifiedBy>
  <dcterms:created xsi:type="dcterms:W3CDTF">2025-08-04T06:30:53Z</dcterms:created>
  <dcterms:modified xsi:type="dcterms:W3CDTF">2025-08-04T06:31:01Z</dcterms:modified>
</cp:coreProperties>
</file>